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580" activeTab="0"/>
  </bookViews>
  <sheets>
    <sheet name="Front" sheetId="1" r:id="rId1"/>
    <sheet name="Back" sheetId="2" r:id="rId2"/>
    <sheet name="Squires" sheetId="3" r:id="rId3"/>
  </sheets>
  <definedNames>
    <definedName name="_xlnm.Print_Area" localSheetId="1">'Back'!$A$1:$T$53</definedName>
    <definedName name="_xlnm.Print_Area" localSheetId="0">'Front'!$B$4:$AC$59</definedName>
    <definedName name="_xlnm.Print_Area" localSheetId="2">'Squires'!$A$1:$Y$54</definedName>
  </definedNames>
  <calcPr fullCalcOnLoad="1"/>
</workbook>
</file>

<file path=xl/sharedStrings.xml><?xml version="1.0" encoding="utf-8"?>
<sst xmlns="http://schemas.openxmlformats.org/spreadsheetml/2006/main" count="453" uniqueCount="208">
  <si>
    <t>/</t>
  </si>
  <si>
    <t xml:space="preserve">Personal Data </t>
  </si>
  <si>
    <t>Glory</t>
  </si>
  <si>
    <t>Name</t>
  </si>
  <si>
    <t xml:space="preserve">Homeland </t>
  </si>
  <si>
    <t xml:space="preserve">Culture </t>
  </si>
  <si>
    <t>Father’s name</t>
  </si>
  <si>
    <t xml:space="preserve">Father’s class </t>
  </si>
  <si>
    <t xml:space="preserve">Lord </t>
  </si>
  <si>
    <t>Religion</t>
  </si>
  <si>
    <t>Year born</t>
  </si>
  <si>
    <t>Age</t>
  </si>
  <si>
    <t>Personality Traits</t>
  </si>
  <si>
    <t>Chivalry bonus</t>
  </si>
  <si>
    <t>Religious bonus</t>
  </si>
  <si>
    <t>Chaste</t>
  </si>
  <si>
    <t>Forgiving</t>
  </si>
  <si>
    <t>Indulgent</t>
  </si>
  <si>
    <t>Honest</t>
  </si>
  <si>
    <t>Pious</t>
  </si>
  <si>
    <t>Prudent</t>
  </si>
  <si>
    <t>Temperate</t>
  </si>
  <si>
    <t>Trusting</t>
  </si>
  <si>
    <t>Lustful</t>
  </si>
  <si>
    <t>Lazy</t>
  </si>
  <si>
    <t>Vengeful</t>
  </si>
  <si>
    <t>Selfish</t>
  </si>
  <si>
    <t>Deceitful</t>
  </si>
  <si>
    <t>Arbitrary</t>
  </si>
  <si>
    <t>Cruel</t>
  </si>
  <si>
    <t>Proud</t>
  </si>
  <si>
    <t>Worldly</t>
  </si>
  <si>
    <t>Reckless</t>
  </si>
  <si>
    <t>Suspicious</t>
  </si>
  <si>
    <t>Cowardly</t>
  </si>
  <si>
    <t xml:space="preserve">Passions </t>
  </si>
  <si>
    <t>Loyalty (lord)</t>
  </si>
  <si>
    <t>Hospitality</t>
  </si>
  <si>
    <t>Statistics</t>
  </si>
  <si>
    <t>Size</t>
  </si>
  <si>
    <t>Hit points</t>
  </si>
  <si>
    <t>Damage</t>
  </si>
  <si>
    <t>Movement</t>
  </si>
  <si>
    <t>Equipment</t>
  </si>
  <si>
    <t>Clothes</t>
  </si>
  <si>
    <t>Armour</t>
  </si>
  <si>
    <t>Shield</t>
  </si>
  <si>
    <t>Personal gear</t>
  </si>
  <si>
    <t>Travel gear</t>
  </si>
  <si>
    <t>War gear</t>
  </si>
  <si>
    <t>Skills</t>
  </si>
  <si>
    <t>Awareness</t>
  </si>
  <si>
    <t>Boating</t>
  </si>
  <si>
    <t>Chirurgery</t>
  </si>
  <si>
    <t>Compose</t>
  </si>
  <si>
    <t>Faerie Lore</t>
  </si>
  <si>
    <t>First Aid</t>
  </si>
  <si>
    <t>Folk Lore</t>
  </si>
  <si>
    <t>Gaming</t>
  </si>
  <si>
    <t>Heraldry</t>
  </si>
  <si>
    <t>Hunting</t>
  </si>
  <si>
    <t>Industry</t>
  </si>
  <si>
    <t>Intrigue</t>
  </si>
  <si>
    <t>Play</t>
  </si>
  <si>
    <t>Read</t>
  </si>
  <si>
    <t>Recognize</t>
  </si>
  <si>
    <t>Romance</t>
  </si>
  <si>
    <t>Singing</t>
  </si>
  <si>
    <t>Stewardship</t>
  </si>
  <si>
    <t>Swimming</t>
  </si>
  <si>
    <t>Tourney</t>
  </si>
  <si>
    <t>Battle</t>
  </si>
  <si>
    <t>Horsemanship</t>
  </si>
  <si>
    <t>Sword</t>
  </si>
  <si>
    <t>Spear</t>
  </si>
  <si>
    <t>Lance</t>
  </si>
  <si>
    <t>Dagger</t>
  </si>
  <si>
    <t>Wounds</t>
  </si>
  <si>
    <t>Chirurgery needed</t>
  </si>
  <si>
    <t>Horses</t>
  </si>
  <si>
    <t>Energetic*</t>
  </si>
  <si>
    <t>Generous*</t>
  </si>
  <si>
    <t>Just*</t>
  </si>
  <si>
    <t>Merciful*</t>
  </si>
  <si>
    <t>Modest*</t>
  </si>
  <si>
    <t>Valorous*</t>
  </si>
  <si>
    <t>Joust Score</t>
  </si>
  <si>
    <t>Wins</t>
  </si>
  <si>
    <t>Losses</t>
  </si>
  <si>
    <t>Current</t>
  </si>
  <si>
    <t>Weapon Skills</t>
  </si>
  <si>
    <t>Libra</t>
  </si>
  <si>
    <t>Denarii</t>
  </si>
  <si>
    <t>Family</t>
  </si>
  <si>
    <t>Year Wed</t>
  </si>
  <si>
    <t>Will</t>
  </si>
  <si>
    <t>Children Born</t>
  </si>
  <si>
    <t>Spouses Name</t>
  </si>
  <si>
    <t>Family Characteristic</t>
  </si>
  <si>
    <t>Selected Events</t>
  </si>
  <si>
    <t>Born</t>
  </si>
  <si>
    <t>Squired</t>
  </si>
  <si>
    <t>Knighted</t>
  </si>
  <si>
    <t>Landed</t>
  </si>
  <si>
    <t>Round Table</t>
  </si>
  <si>
    <t>Ennobled</t>
  </si>
  <si>
    <t>Died</t>
  </si>
  <si>
    <t>Holdings</t>
  </si>
  <si>
    <t>Other</t>
  </si>
  <si>
    <t>Total:</t>
  </si>
  <si>
    <t>Annual Glory Rewards</t>
  </si>
  <si>
    <t>Traits</t>
  </si>
  <si>
    <t>Passions</t>
  </si>
  <si>
    <t>Chivalry</t>
  </si>
  <si>
    <t>Total</t>
  </si>
  <si>
    <t>History</t>
  </si>
  <si>
    <t>Date</t>
  </si>
  <si>
    <t>Important Events</t>
  </si>
  <si>
    <t>New</t>
  </si>
  <si>
    <t>Falconry</t>
  </si>
  <si>
    <t>Class</t>
  </si>
  <si>
    <t>Home</t>
  </si>
  <si>
    <t>Honor</t>
  </si>
  <si>
    <t>Hate (Saxons)</t>
  </si>
  <si>
    <t>Armor</t>
  </si>
  <si>
    <t>+6</t>
  </si>
  <si>
    <t>Charger</t>
  </si>
  <si>
    <t>CON</t>
  </si>
  <si>
    <t>DEX</t>
  </si>
  <si>
    <t>Inherited Glory</t>
  </si>
  <si>
    <t>Stable</t>
  </si>
  <si>
    <t>Destrier</t>
  </si>
  <si>
    <t>Swords</t>
  </si>
  <si>
    <t>Spears</t>
  </si>
  <si>
    <t>Daggers</t>
  </si>
  <si>
    <t>Jousting Lanes</t>
  </si>
  <si>
    <t>Lances</t>
  </si>
  <si>
    <t>Pop</t>
  </si>
  <si>
    <t>Equipment at Home</t>
  </si>
  <si>
    <t>Jousting</t>
  </si>
  <si>
    <t>Squires</t>
  </si>
  <si>
    <t>Librum</t>
  </si>
  <si>
    <t>Valorous</t>
  </si>
  <si>
    <t>Traits and Passions</t>
  </si>
  <si>
    <t>Leather Armour (4)</t>
  </si>
  <si>
    <r>
      <t xml:space="preserve">Damage </t>
    </r>
    <r>
      <rPr>
        <b/>
        <sz val="8"/>
        <rFont val="Goudy Old Style"/>
        <family val="1"/>
      </rPr>
      <t>(STR+SIZ/6)</t>
    </r>
  </si>
  <si>
    <r>
      <t xml:space="preserve">Heal </t>
    </r>
    <r>
      <rPr>
        <b/>
        <sz val="8"/>
        <rFont val="Goudy Old Style"/>
        <family val="1"/>
      </rPr>
      <t>(STR+CON/10)</t>
    </r>
  </si>
  <si>
    <r>
      <t xml:space="preserve">Move </t>
    </r>
    <r>
      <rPr>
        <b/>
        <sz val="8"/>
        <rFont val="Goudy Old Style"/>
        <family val="1"/>
      </rPr>
      <t>(STR+DEX/10)</t>
    </r>
  </si>
  <si>
    <r>
      <t xml:space="preserve">Hit points </t>
    </r>
    <r>
      <rPr>
        <b/>
        <sz val="8"/>
        <rFont val="Goudy Old Style"/>
        <family val="1"/>
      </rPr>
      <t>(SIZ+CON)</t>
    </r>
  </si>
  <si>
    <t>Combat Skills</t>
  </si>
  <si>
    <t>Glory this Game</t>
  </si>
  <si>
    <r>
      <t xml:space="preserve">Unconscious </t>
    </r>
    <r>
      <rPr>
        <b/>
        <sz val="8"/>
        <rFont val="Goudy Old Style"/>
        <family val="1"/>
      </rPr>
      <t>(HP/4)</t>
    </r>
  </si>
  <si>
    <t>SIZE</t>
  </si>
  <si>
    <t>DEXTERITY</t>
  </si>
  <si>
    <t>STRENGTH</t>
  </si>
  <si>
    <t>CONSTITUTION</t>
  </si>
  <si>
    <t>APPEARANCE</t>
  </si>
  <si>
    <r>
      <t xml:space="preserve">Major Wound </t>
    </r>
    <r>
      <rPr>
        <b/>
        <sz val="8"/>
        <rFont val="Goudy Old Style"/>
        <family val="1"/>
      </rPr>
      <t>(CON)</t>
    </r>
  </si>
  <si>
    <r>
      <t xml:space="preserve">Knockdown </t>
    </r>
    <r>
      <rPr>
        <b/>
        <sz val="8"/>
        <rFont val="Goudy Old Style"/>
        <family val="1"/>
      </rPr>
      <t>(SIZ)</t>
    </r>
  </si>
  <si>
    <t>Son Number</t>
  </si>
  <si>
    <t>Type</t>
  </si>
  <si>
    <t>Move</t>
  </si>
  <si>
    <t>Courtesy</t>
  </si>
  <si>
    <t>Dancing</t>
  </si>
  <si>
    <t>Flirting</t>
  </si>
  <si>
    <t>Orate</t>
  </si>
  <si>
    <t>d6</t>
  </si>
  <si>
    <t>Best Warhorse (#1)</t>
  </si>
  <si>
    <t>Squire's (#2)</t>
  </si>
  <si>
    <t>Riding (#3)</t>
  </si>
  <si>
    <t>Year</t>
  </si>
  <si>
    <t>Knight's Sheet</t>
  </si>
  <si>
    <t>Directed Trait</t>
  </si>
  <si>
    <t>Loyalty (Lord)</t>
  </si>
  <si>
    <t>Love (Family)</t>
  </si>
  <si>
    <t>Distinctive Features</t>
  </si>
  <si>
    <t>Other (#4)</t>
  </si>
  <si>
    <t>L</t>
  </si>
  <si>
    <t>Damage (STR+SIZ/6)</t>
  </si>
  <si>
    <t>Heal (STR+CON/10)</t>
  </si>
  <si>
    <t>Hit points (SIZ+CON)</t>
  </si>
  <si>
    <t>Knockdown (SIZ)</t>
  </si>
  <si>
    <t>Major Wound (CON)</t>
  </si>
  <si>
    <t>Move (STR+DEX/10)</t>
  </si>
  <si>
    <t>Unconscious (HP/4)</t>
  </si>
  <si>
    <t>Army</t>
  </si>
  <si>
    <t>Old Knights</t>
  </si>
  <si>
    <t>Middle-Aged Knights</t>
  </si>
  <si>
    <t>Young Knights</t>
  </si>
  <si>
    <t>Total Knights</t>
  </si>
  <si>
    <t>Vassal Knights</t>
  </si>
  <si>
    <t>Other Lineage Men</t>
  </si>
  <si>
    <t>Levy</t>
  </si>
  <si>
    <t>o</t>
  </si>
  <si>
    <t>Pagan</t>
  </si>
  <si>
    <t>Chainmail</t>
  </si>
  <si>
    <t>Rouncy</t>
  </si>
  <si>
    <t>Sumpter</t>
  </si>
  <si>
    <t>Underclothes, brush, towel, blankets, clothing, etc.</t>
  </si>
  <si>
    <t>Tent, blanket, cooking &amp; eating</t>
  </si>
  <si>
    <t>utensils, horse-tending gear, horse blanket, cloaks, etc</t>
  </si>
  <si>
    <t>Harp</t>
  </si>
  <si>
    <t>Healing Rate +2</t>
  </si>
  <si>
    <t>Cymric</t>
  </si>
  <si>
    <t>Salisbury</t>
  </si>
  <si>
    <t>Vassal Knight</t>
  </si>
  <si>
    <t>Squire</t>
  </si>
  <si>
    <t>Ogham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</si>
</sst>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k_r_-;\-* #,##0.00\ _k_r_-;_-* &quot;-&quot;??\ _k_r_-;_-@_-"/>
    <numFmt numFmtId="173" formatCode="_-* #,##0\ _k_r_-;\-* #,##0\ _k_r_-;_-* &quot;-&quot;\ _k_r_-;_-@_-"/>
    <numFmt numFmtId="174" formatCode="_-* #,##0.00\ &quot;kr&quot;_-;\-* #,##0.00\ &quot;kr&quot;_-;_-* &quot;-&quot;??\ &quot;kr&quot;_-;_-@_-"/>
    <numFmt numFmtId="175" formatCode="_-* #,##0\ &quot;kr&quot;_-;\-* #,##0\ &quot;kr&quot;_-;_-* &quot;-&quot;\ &quot;kr&quot;_-;_-@_-"/>
    <numFmt numFmtId="176" formatCode="_(&quot;kr&quot;* #,##0_);_(&quot;kr&quot;* \(#,##0\);_(&quot;kr&quot;* &quot;-&quot;_);_(@_)"/>
    <numFmt numFmtId="177" formatCode="_(&quot;kr&quot;* #,##0.00_);_(&quot;kr&quot;* \(#,##0.00\);_(&quot;kr&quot;* &quot;-&quot;??_);_(@_)"/>
    <numFmt numFmtId="178" formatCode=";;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9]h:mm:ss\ AM/PM"/>
    <numFmt numFmtId="183" formatCode="[$-C09]dddd\,\ d\ mmmm\ yyyy"/>
  </numFmts>
  <fonts count="42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oudy Old Style"/>
      <family val="1"/>
    </font>
    <font>
      <b/>
      <sz val="8"/>
      <name val="Goudy Old Style"/>
      <family val="1"/>
    </font>
    <font>
      <i/>
      <sz val="10"/>
      <name val="Goudy Old Style"/>
      <family val="1"/>
    </font>
    <font>
      <b/>
      <sz val="10"/>
      <name val="Goudy Old Style"/>
      <family val="1"/>
    </font>
    <font>
      <b/>
      <i/>
      <sz val="10"/>
      <name val="Goudy Old Style"/>
      <family val="1"/>
    </font>
    <font>
      <sz val="11"/>
      <name val="Celtic"/>
      <family val="5"/>
    </font>
    <font>
      <sz val="10"/>
      <name val="Celtic"/>
      <family val="5"/>
    </font>
    <font>
      <sz val="12"/>
      <name val="Celtic"/>
      <family val="5"/>
    </font>
    <font>
      <b/>
      <u val="single"/>
      <sz val="12"/>
      <name val="Goudy Old Style"/>
      <family val="1"/>
    </font>
    <font>
      <sz val="12"/>
      <name val="Arial"/>
      <family val="0"/>
    </font>
    <font>
      <b/>
      <i/>
      <sz val="12"/>
      <name val="Goudy Old Style"/>
      <family val="1"/>
    </font>
    <font>
      <sz val="16"/>
      <name val="Celtic"/>
      <family val="5"/>
    </font>
    <font>
      <b/>
      <sz val="12"/>
      <color indexed="9"/>
      <name val="Celtic"/>
      <family val="5"/>
    </font>
    <font>
      <i/>
      <sz val="12"/>
      <name val="Goudy Old Style"/>
      <family val="1"/>
    </font>
    <font>
      <sz val="10"/>
      <color indexed="9"/>
      <name val="Celtic"/>
      <family val="5"/>
    </font>
    <font>
      <b/>
      <sz val="12"/>
      <color indexed="17"/>
      <name val="Goudy Old Style"/>
      <family val="1"/>
    </font>
    <font>
      <b/>
      <i/>
      <sz val="12"/>
      <color indexed="17"/>
      <name val="Goudy Old Style"/>
      <family val="1"/>
    </font>
    <font>
      <sz val="12"/>
      <color indexed="17"/>
      <name val="Arial"/>
      <family val="0"/>
    </font>
    <font>
      <b/>
      <sz val="10"/>
      <color indexed="17"/>
      <name val="Goudy Old Style"/>
      <family val="1"/>
    </font>
    <font>
      <b/>
      <i/>
      <sz val="16"/>
      <color indexed="17"/>
      <name val="Goudy Old Style"/>
      <family val="1"/>
    </font>
    <font>
      <i/>
      <sz val="16"/>
      <color indexed="17"/>
      <name val="Arial"/>
      <family val="0"/>
    </font>
    <font>
      <b/>
      <i/>
      <sz val="10"/>
      <color indexed="17"/>
      <name val="Goudy Old Style"/>
      <family val="1"/>
    </font>
    <font>
      <i/>
      <sz val="10"/>
      <color indexed="17"/>
      <name val="Goudy Old Style"/>
      <family val="1"/>
    </font>
    <font>
      <sz val="14"/>
      <name val="Celtic"/>
      <family val="5"/>
    </font>
    <font>
      <sz val="14"/>
      <name val="Arial"/>
      <family val="0"/>
    </font>
    <font>
      <b/>
      <sz val="14"/>
      <name val="Goudy Old Style"/>
      <family val="1"/>
    </font>
    <font>
      <i/>
      <sz val="10"/>
      <color indexed="56"/>
      <name val="Goudy Old Style"/>
      <family val="1"/>
    </font>
    <font>
      <sz val="10"/>
      <name val="Wingdings 2"/>
      <family val="1"/>
    </font>
    <font>
      <sz val="10"/>
      <color indexed="17"/>
      <name val="Arial"/>
      <family val="0"/>
    </font>
    <font>
      <i/>
      <sz val="10"/>
      <color indexed="8"/>
      <name val="Goudy Old Style"/>
      <family val="1"/>
    </font>
    <font>
      <sz val="10"/>
      <color indexed="8"/>
      <name val="Goudy Old Style"/>
      <family val="1"/>
    </font>
    <font>
      <b/>
      <sz val="10"/>
      <name val="Wingdings"/>
      <family val="0"/>
    </font>
    <font>
      <sz val="12"/>
      <name val="Goudy Old Style"/>
      <family val="1"/>
    </font>
    <font>
      <b/>
      <sz val="12"/>
      <color indexed="8"/>
      <name val="Goudy Old Style"/>
      <family val="1"/>
    </font>
    <font>
      <sz val="10"/>
      <color indexed="8"/>
      <name val="Arial"/>
      <family val="0"/>
    </font>
    <font>
      <b/>
      <i/>
      <sz val="12"/>
      <color indexed="8"/>
      <name val="Goudy Old Style"/>
      <family val="1"/>
    </font>
    <font>
      <i/>
      <sz val="10"/>
      <color indexed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ck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1" fontId="7" fillId="0" borderId="21" xfId="0" applyNumberFormat="1" applyFont="1" applyBorder="1" applyAlignment="1" applyProtection="1">
      <alignment/>
      <protection/>
    </xf>
    <xf numFmtId="1" fontId="7" fillId="0" borderId="21" xfId="0" applyNumberFormat="1" applyFont="1" applyBorder="1" applyAlignment="1" applyProtection="1">
      <alignment horizontal="right"/>
      <protection/>
    </xf>
    <xf numFmtId="1" fontId="7" fillId="0" borderId="22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10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right"/>
      <protection/>
    </xf>
    <xf numFmtId="0" fontId="8" fillId="0" borderId="25" xfId="0" applyNumberFormat="1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/>
      <protection/>
    </xf>
    <xf numFmtId="0" fontId="16" fillId="2" borderId="28" xfId="0" applyFont="1" applyFill="1" applyBorder="1" applyAlignment="1">
      <alignment textRotation="90"/>
    </xf>
    <xf numFmtId="0" fontId="16" fillId="2" borderId="29" xfId="0" applyFont="1" applyFill="1" applyBorder="1" applyAlignment="1">
      <alignment textRotation="90"/>
    </xf>
    <xf numFmtId="0" fontId="4" fillId="0" borderId="2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4" fillId="0" borderId="21" xfId="0" applyFont="1" applyBorder="1" applyAlignment="1" applyProtection="1">
      <alignment horizontal="right"/>
      <protection/>
    </xf>
    <xf numFmtId="0" fontId="14" fillId="0" borderId="2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14" fillId="0" borderId="22" xfId="0" applyNumberFormat="1" applyFont="1" applyBorder="1" applyAlignment="1" applyProtection="1">
      <alignment horizontal="right"/>
      <protection/>
    </xf>
    <xf numFmtId="1" fontId="14" fillId="0" borderId="22" xfId="0" applyNumberFormat="1" applyFont="1" applyBorder="1" applyAlignment="1" applyProtection="1">
      <alignment horizontal="right"/>
      <protection/>
    </xf>
    <xf numFmtId="0" fontId="14" fillId="0" borderId="22" xfId="0" applyFont="1" applyBorder="1" applyAlignment="1" applyProtection="1">
      <alignment horizontal="left"/>
      <protection/>
    </xf>
    <xf numFmtId="1" fontId="14" fillId="0" borderId="22" xfId="0" applyNumberFormat="1" applyFont="1" applyBorder="1" applyAlignment="1" applyProtection="1">
      <alignment horizontal="left"/>
      <protection/>
    </xf>
    <xf numFmtId="0" fontId="14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30" xfId="0" applyNumberFormat="1" applyFont="1" applyBorder="1" applyAlignment="1" applyProtection="1">
      <alignment horizontal="right"/>
      <protection/>
    </xf>
    <xf numFmtId="1" fontId="14" fillId="0" borderId="31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>
      <alignment/>
    </xf>
    <xf numFmtId="49" fontId="4" fillId="0" borderId="21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49" fontId="4" fillId="0" borderId="22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34" xfId="0" applyFont="1" applyBorder="1" applyAlignment="1" applyProtection="1">
      <alignment/>
      <protection/>
    </xf>
    <xf numFmtId="0" fontId="14" fillId="0" borderId="35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19" fillId="0" borderId="21" xfId="0" applyFont="1" applyBorder="1" applyAlignment="1">
      <alignment horizontal="right"/>
    </xf>
    <xf numFmtId="178" fontId="22" fillId="0" borderId="0" xfId="0" applyNumberFormat="1" applyFont="1" applyBorder="1" applyAlignment="1" applyProtection="1">
      <alignment/>
      <protection/>
    </xf>
    <xf numFmtId="0" fontId="19" fillId="0" borderId="22" xfId="0" applyFont="1" applyBorder="1" applyAlignment="1" applyProtection="1">
      <alignment horizontal="right"/>
      <protection/>
    </xf>
    <xf numFmtId="178" fontId="22" fillId="0" borderId="0" xfId="0" applyNumberFormat="1" applyFont="1" applyFill="1" applyBorder="1" applyAlignment="1" applyProtection="1">
      <alignment horizontal="left"/>
      <protection/>
    </xf>
    <xf numFmtId="1" fontId="14" fillId="0" borderId="21" xfId="0" applyNumberFormat="1" applyFont="1" applyBorder="1" applyAlignment="1" applyProtection="1">
      <alignment horizontal="right"/>
      <protection/>
    </xf>
    <xf numFmtId="1" fontId="20" fillId="0" borderId="30" xfId="0" applyNumberFormat="1" applyFont="1" applyBorder="1" applyAlignment="1" applyProtection="1">
      <alignment horizontal="left"/>
      <protection/>
    </xf>
    <xf numFmtId="1" fontId="20" fillId="0" borderId="31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1" fontId="20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7" fillId="0" borderId="18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right"/>
      <protection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25" fillId="0" borderId="4" xfId="0" applyFont="1" applyBorder="1" applyAlignment="1">
      <alignment/>
    </xf>
    <xf numFmtId="1" fontId="30" fillId="0" borderId="22" xfId="0" applyNumberFormat="1" applyFont="1" applyBorder="1" applyAlignment="1">
      <alignment/>
    </xf>
    <xf numFmtId="1" fontId="2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" fontId="25" fillId="0" borderId="12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8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2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8" fillId="0" borderId="21" xfId="0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32" fillId="0" borderId="0" xfId="0" applyFont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0" fontId="32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31" fillId="0" borderId="4" xfId="0" applyFont="1" applyBorder="1" applyAlignment="1">
      <alignment horizontal="left"/>
    </xf>
    <xf numFmtId="0" fontId="7" fillId="0" borderId="18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18" xfId="0" applyBorder="1" applyAlignment="1">
      <alignment vertical="center"/>
    </xf>
    <xf numFmtId="0" fontId="7" fillId="0" borderId="20" xfId="0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25" fillId="0" borderId="4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0" fontId="31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/>
      <protection/>
    </xf>
    <xf numFmtId="0" fontId="25" fillId="0" borderId="12" xfId="0" applyFont="1" applyBorder="1" applyAlignment="1" applyProtection="1">
      <alignment horizontal="right"/>
      <protection/>
    </xf>
    <xf numFmtId="0" fontId="32" fillId="0" borderId="12" xfId="0" applyFont="1" applyBorder="1" applyAlignment="1">
      <alignment/>
    </xf>
    <xf numFmtId="0" fontId="7" fillId="0" borderId="41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7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4" xfId="0" applyFont="1" applyBorder="1" applyAlignment="1">
      <alignment/>
    </xf>
    <xf numFmtId="0" fontId="34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" fontId="20" fillId="0" borderId="22" xfId="0" applyNumberFormat="1" applyFont="1" applyBorder="1" applyAlignment="1" applyProtection="1">
      <alignment horizontal="right"/>
      <protection/>
    </xf>
    <xf numFmtId="1" fontId="20" fillId="0" borderId="22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right"/>
      <protection/>
    </xf>
    <xf numFmtId="0" fontId="7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1" fontId="25" fillId="0" borderId="22" xfId="0" applyNumberFormat="1" applyFont="1" applyBorder="1" applyAlignment="1" applyProtection="1">
      <alignment horizontal="right"/>
      <protection/>
    </xf>
    <xf numFmtId="1" fontId="25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26" fillId="0" borderId="21" xfId="0" applyFont="1" applyBorder="1" applyAlignment="1">
      <alignment/>
    </xf>
    <xf numFmtId="1" fontId="26" fillId="0" borderId="2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2" xfId="0" applyFont="1" applyBorder="1" applyAlignment="1">
      <alignment horizontal="center"/>
    </xf>
    <xf numFmtId="1" fontId="39" fillId="0" borderId="22" xfId="0" applyNumberFormat="1" applyFont="1" applyBorder="1" applyAlignment="1" applyProtection="1">
      <alignment/>
      <protection/>
    </xf>
    <xf numFmtId="0" fontId="39" fillId="0" borderId="21" xfId="0" applyFont="1" applyBorder="1" applyAlignment="1">
      <alignment/>
    </xf>
    <xf numFmtId="0" fontId="27" fillId="0" borderId="6" xfId="0" applyFont="1" applyBorder="1" applyAlignment="1" applyProtection="1">
      <alignment vertical="center"/>
      <protection/>
    </xf>
    <xf numFmtId="0" fontId="20" fillId="0" borderId="43" xfId="0" applyNumberFormat="1" applyFont="1" applyBorder="1" applyAlignment="1" applyProtection="1">
      <alignment horizontal="left"/>
      <protection/>
    </xf>
    <xf numFmtId="0" fontId="41" fillId="0" borderId="43" xfId="0" applyFont="1" applyBorder="1" applyAlignment="1">
      <alignment/>
    </xf>
    <xf numFmtId="0" fontId="39" fillId="0" borderId="43" xfId="0" applyFont="1" applyBorder="1" applyAlignment="1" applyProtection="1">
      <alignment/>
      <protection/>
    </xf>
    <xf numFmtId="0" fontId="40" fillId="0" borderId="43" xfId="0" applyFont="1" applyBorder="1" applyAlignment="1">
      <alignment/>
    </xf>
    <xf numFmtId="0" fontId="39" fillId="0" borderId="22" xfId="0" applyFont="1" applyBorder="1" applyAlignment="1" applyProtection="1">
      <alignment horizontal="left"/>
      <protection/>
    </xf>
    <xf numFmtId="0" fontId="40" fillId="0" borderId="22" xfId="0" applyFont="1" applyBorder="1" applyAlignment="1">
      <alignment horizontal="left"/>
    </xf>
    <xf numFmtId="0" fontId="39" fillId="0" borderId="44" xfId="0" applyFont="1" applyBorder="1" applyAlignment="1" applyProtection="1">
      <alignment/>
      <protection/>
    </xf>
    <xf numFmtId="0" fontId="40" fillId="0" borderId="44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2" fillId="0" borderId="22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9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18" fillId="2" borderId="45" xfId="0" applyFont="1" applyFill="1" applyBorder="1" applyAlignment="1">
      <alignment textRotation="90"/>
    </xf>
    <xf numFmtId="0" fontId="0" fillId="0" borderId="45" xfId="0" applyFont="1" applyBorder="1" applyAlignment="1">
      <alignment textRotation="9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35" xfId="0" applyFont="1" applyBorder="1" applyAlignment="1" applyProtection="1">
      <alignment vertical="center"/>
      <protection/>
    </xf>
    <xf numFmtId="0" fontId="28" fillId="0" borderId="35" xfId="0" applyFont="1" applyBorder="1" applyAlignment="1">
      <alignment vertical="center"/>
    </xf>
    <xf numFmtId="0" fontId="28" fillId="0" borderId="35" xfId="0" applyFont="1" applyBorder="1" applyAlignment="1">
      <alignment/>
    </xf>
    <xf numFmtId="0" fontId="39" fillId="0" borderId="21" xfId="0" applyFont="1" applyBorder="1" applyAlignment="1" applyProtection="1">
      <alignment/>
      <protection/>
    </xf>
    <xf numFmtId="0" fontId="40" fillId="0" borderId="21" xfId="0" applyFont="1" applyBorder="1" applyAlignment="1">
      <alignment/>
    </xf>
    <xf numFmtId="0" fontId="28" fillId="0" borderId="6" xfId="0" applyFont="1" applyBorder="1" applyAlignment="1">
      <alignment vertical="center"/>
    </xf>
    <xf numFmtId="0" fontId="15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6" xfId="0" applyNumberFormat="1" applyFont="1" applyBorder="1" applyAlignment="1" applyProtection="1">
      <alignment horizontal="right" vertical="center"/>
      <protection/>
    </xf>
    <xf numFmtId="0" fontId="24" fillId="0" borderId="6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 vertical="center"/>
    </xf>
    <xf numFmtId="0" fontId="7" fillId="0" borderId="21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6" fillId="0" borderId="22" xfId="0" applyFont="1" applyBorder="1" applyAlignment="1" applyProtection="1">
      <alignment horizontal="left"/>
      <protection/>
    </xf>
    <xf numFmtId="0" fontId="13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0" fillId="0" borderId="46" xfId="0" applyBorder="1" applyAlignment="1">
      <alignment/>
    </xf>
    <xf numFmtId="0" fontId="4" fillId="0" borderId="21" xfId="0" applyFont="1" applyBorder="1" applyAlignment="1">
      <alignment horizontal="right"/>
    </xf>
    <xf numFmtId="1" fontId="37" fillId="0" borderId="21" xfId="0" applyNumberFormat="1" applyFont="1" applyBorder="1" applyAlignment="1" applyProtection="1">
      <alignment horizontal="left"/>
      <protection/>
    </xf>
    <xf numFmtId="0" fontId="38" fillId="0" borderId="21" xfId="0" applyFont="1" applyBorder="1" applyAlignment="1">
      <alignment/>
    </xf>
    <xf numFmtId="1" fontId="37" fillId="0" borderId="22" xfId="0" applyNumberFormat="1" applyFont="1" applyBorder="1" applyAlignment="1" applyProtection="1">
      <alignment horizontal="right"/>
      <protection/>
    </xf>
    <xf numFmtId="0" fontId="38" fillId="0" borderId="22" xfId="0" applyFont="1" applyBorder="1" applyAlignment="1">
      <alignment/>
    </xf>
    <xf numFmtId="49" fontId="14" fillId="0" borderId="22" xfId="0" applyNumberFormat="1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/>
      <protection/>
    </xf>
    <xf numFmtId="0" fontId="7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2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6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usental (0)_AddDialog" xfId="22"/>
    <cellStyle name="Tusental_AddDialog" xfId="23"/>
    <cellStyle name="Valuta (0)_AddDialog" xfId="24"/>
    <cellStyle name="Valuta_AddDialo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6</xdr:row>
      <xdr:rowOff>152400</xdr:rowOff>
    </xdr:from>
    <xdr:to>
      <xdr:col>27</xdr:col>
      <xdr:colOff>57150</xdr:colOff>
      <xdr:row>18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57350"/>
          <a:ext cx="23812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64"/>
  <sheetViews>
    <sheetView tabSelected="1" workbookViewId="0" topLeftCell="B25">
      <selection activeCell="R43" sqref="R43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3.28125" style="0" customWidth="1"/>
    <col min="4" max="4" width="5.421875" style="0" customWidth="1"/>
    <col min="5" max="5" width="5.140625" style="0" customWidth="1"/>
    <col min="6" max="6" width="6.28125" style="0" customWidth="1"/>
    <col min="7" max="7" width="5.8515625" style="0" customWidth="1"/>
    <col min="8" max="8" width="3.7109375" style="0" customWidth="1"/>
    <col min="9" max="10" width="5.57421875" style="0" customWidth="1"/>
    <col min="11" max="12" width="5.28125" style="0" customWidth="1"/>
    <col min="13" max="13" width="1.421875" style="0" customWidth="1"/>
    <col min="14" max="14" width="1.28515625" style="0" customWidth="1"/>
    <col min="15" max="15" width="5.57421875" style="0" customWidth="1"/>
    <col min="16" max="16" width="4.421875" style="0" customWidth="1"/>
    <col min="17" max="17" width="10.421875" style="0" customWidth="1"/>
    <col min="18" max="18" width="8.140625" style="0" customWidth="1"/>
    <col min="19" max="19" width="6.57421875" style="0" customWidth="1"/>
    <col min="20" max="20" width="3.57421875" style="0" customWidth="1"/>
    <col min="21" max="21" width="1.8515625" style="0" customWidth="1"/>
    <col min="22" max="22" width="1.7109375" style="0" customWidth="1"/>
    <col min="23" max="23" width="2.8515625" style="0" customWidth="1"/>
    <col min="24" max="24" width="3.7109375" style="0" customWidth="1"/>
    <col min="25" max="25" width="8.140625" style="0" customWidth="1"/>
    <col min="26" max="26" width="9.421875" style="0" customWidth="1"/>
    <col min="27" max="27" width="10.28125" style="0" customWidth="1"/>
    <col min="28" max="28" width="2.8515625" style="0" customWidth="1"/>
    <col min="29" max="29" width="1.421875" style="0" customWidth="1"/>
    <col min="30" max="30" width="2.421875" style="0" customWidth="1"/>
    <col min="31" max="31" width="2.8515625" style="0" customWidth="1"/>
  </cols>
  <sheetData>
    <row r="2" ht="33.75" customHeight="1"/>
    <row r="3" ht="13.5" customHeight="1" thickBot="1"/>
    <row r="4" spans="2:30" ht="19.5" customHeight="1" thickTop="1">
      <c r="B4" s="39"/>
      <c r="C4" s="40"/>
      <c r="D4" s="41"/>
      <c r="E4" s="41"/>
      <c r="F4" s="41"/>
      <c r="G4" s="41"/>
      <c r="H4" s="41"/>
      <c r="I4" s="41"/>
      <c r="J4" s="41"/>
      <c r="K4" s="41"/>
      <c r="L4" s="41"/>
      <c r="M4" s="42"/>
      <c r="N4" s="74"/>
      <c r="O4" s="307" t="s">
        <v>38</v>
      </c>
      <c r="P4" s="307"/>
      <c r="Q4" s="342"/>
      <c r="R4" s="75"/>
      <c r="S4" s="75"/>
      <c r="T4" s="75"/>
      <c r="U4" s="75"/>
      <c r="V4" s="121"/>
      <c r="W4" s="343" t="s">
        <v>2</v>
      </c>
      <c r="X4" s="344"/>
      <c r="Y4" s="344"/>
      <c r="Z4" s="122"/>
      <c r="AA4" s="346">
        <f>Back!P51</f>
        <v>0</v>
      </c>
      <c r="AB4" s="347"/>
      <c r="AC4" s="123"/>
      <c r="AD4" s="39"/>
    </row>
    <row r="5" spans="2:30" ht="19.5" customHeight="1" thickBot="1">
      <c r="B5" s="39"/>
      <c r="C5" s="118"/>
      <c r="M5" s="119"/>
      <c r="O5" s="335"/>
      <c r="P5" s="335"/>
      <c r="Q5" s="335"/>
      <c r="R5" s="120"/>
      <c r="S5" s="120"/>
      <c r="V5" s="128"/>
      <c r="W5" s="345"/>
      <c r="X5" s="345"/>
      <c r="Y5" s="345"/>
      <c r="Z5" s="77"/>
      <c r="AA5" s="348"/>
      <c r="AB5" s="348"/>
      <c r="AC5" s="49"/>
      <c r="AD5" s="43"/>
    </row>
    <row r="6" spans="2:30" ht="19.5" customHeight="1" thickBot="1">
      <c r="B6" s="39"/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  <c r="N6" s="47"/>
      <c r="O6" s="99" t="s">
        <v>152</v>
      </c>
      <c r="P6" s="99"/>
      <c r="Q6" s="99"/>
      <c r="R6" s="91"/>
      <c r="S6" s="138">
        <v>12</v>
      </c>
      <c r="T6" s="99"/>
      <c r="U6" s="47"/>
      <c r="V6" s="187"/>
      <c r="W6" s="131" t="s">
        <v>150</v>
      </c>
      <c r="X6" s="131"/>
      <c r="Y6" s="131"/>
      <c r="Z6" s="94"/>
      <c r="AA6" s="94"/>
      <c r="AB6" s="94"/>
      <c r="AC6" s="95"/>
      <c r="AD6" s="43"/>
    </row>
    <row r="7" spans="2:30" ht="19.5" customHeight="1" thickTop="1">
      <c r="B7" s="129"/>
      <c r="C7" s="44"/>
      <c r="D7" s="331" t="s">
        <v>1</v>
      </c>
      <c r="E7" s="332"/>
      <c r="F7" s="332"/>
      <c r="G7" s="332"/>
      <c r="H7" s="333"/>
      <c r="I7" s="45"/>
      <c r="J7" s="45"/>
      <c r="K7" s="45"/>
      <c r="L7" s="45"/>
      <c r="M7" s="46"/>
      <c r="N7" s="47"/>
      <c r="O7" s="86" t="s">
        <v>153</v>
      </c>
      <c r="P7" s="86"/>
      <c r="Q7" s="86"/>
      <c r="R7" s="92"/>
      <c r="S7" s="139">
        <v>12</v>
      </c>
      <c r="T7" s="99"/>
      <c r="U7" s="47"/>
      <c r="V7" s="358"/>
      <c r="W7" s="358"/>
      <c r="X7" s="358"/>
      <c r="Y7" s="358"/>
      <c r="Z7" s="358"/>
      <c r="AA7" s="358"/>
      <c r="AB7" s="358"/>
      <c r="AC7" s="359"/>
      <c r="AD7" s="43"/>
    </row>
    <row r="8" spans="2:30" ht="19.5" customHeight="1">
      <c r="B8" s="329" t="s">
        <v>171</v>
      </c>
      <c r="C8" s="44"/>
      <c r="D8" s="332"/>
      <c r="E8" s="332"/>
      <c r="F8" s="332"/>
      <c r="G8" s="332"/>
      <c r="H8" s="333"/>
      <c r="I8" s="47"/>
      <c r="J8" s="47"/>
      <c r="K8" s="45"/>
      <c r="L8" s="47"/>
      <c r="M8" s="46"/>
      <c r="N8" s="47"/>
      <c r="O8" s="86" t="s">
        <v>154</v>
      </c>
      <c r="P8" s="86"/>
      <c r="Q8" s="86"/>
      <c r="R8" s="92"/>
      <c r="S8" s="139">
        <v>12</v>
      </c>
      <c r="T8" s="99"/>
      <c r="U8" s="47"/>
      <c r="V8" s="360"/>
      <c r="W8" s="360"/>
      <c r="X8" s="360"/>
      <c r="Y8" s="360"/>
      <c r="Z8" s="360"/>
      <c r="AA8" s="360"/>
      <c r="AB8" s="360"/>
      <c r="AC8" s="361"/>
      <c r="AD8" s="43"/>
    </row>
    <row r="9" spans="2:30" ht="19.5" customHeight="1">
      <c r="B9" s="330"/>
      <c r="C9" s="44"/>
      <c r="D9" s="86" t="s">
        <v>3</v>
      </c>
      <c r="E9" s="99"/>
      <c r="F9" s="340"/>
      <c r="G9" s="341"/>
      <c r="H9" s="341"/>
      <c r="I9" s="341"/>
      <c r="J9" s="341"/>
      <c r="K9" s="341"/>
      <c r="L9" s="341"/>
      <c r="M9" s="46"/>
      <c r="N9" s="47"/>
      <c r="O9" s="86" t="s">
        <v>155</v>
      </c>
      <c r="P9" s="86"/>
      <c r="Q9" s="86"/>
      <c r="R9" s="92"/>
      <c r="S9" s="139">
        <v>15</v>
      </c>
      <c r="T9" s="99"/>
      <c r="U9" s="47"/>
      <c r="V9" s="360"/>
      <c r="W9" s="360"/>
      <c r="X9" s="360"/>
      <c r="Y9" s="360"/>
      <c r="Z9" s="360"/>
      <c r="AA9" s="360"/>
      <c r="AB9" s="360"/>
      <c r="AC9" s="361"/>
      <c r="AD9" s="43"/>
    </row>
    <row r="10" spans="2:30" ht="19.5" customHeight="1">
      <c r="B10" s="330"/>
      <c r="C10" s="44"/>
      <c r="D10" s="86" t="s">
        <v>5</v>
      </c>
      <c r="E10" s="99"/>
      <c r="F10" s="312" t="s">
        <v>203</v>
      </c>
      <c r="G10" s="313"/>
      <c r="H10" s="99" t="s">
        <v>9</v>
      </c>
      <c r="I10" s="101"/>
      <c r="J10" s="322" t="s">
        <v>194</v>
      </c>
      <c r="K10" s="323"/>
      <c r="L10" s="323"/>
      <c r="M10" s="50"/>
      <c r="N10" s="47"/>
      <c r="O10" s="86" t="s">
        <v>156</v>
      </c>
      <c r="P10" s="86"/>
      <c r="Q10" s="86"/>
      <c r="R10" s="92"/>
      <c r="S10" s="139">
        <v>12</v>
      </c>
      <c r="T10" s="99"/>
      <c r="U10" s="47"/>
      <c r="V10" s="360"/>
      <c r="W10" s="360"/>
      <c r="X10" s="360"/>
      <c r="Y10" s="360"/>
      <c r="Z10" s="360"/>
      <c r="AA10" s="360"/>
      <c r="AB10" s="360"/>
      <c r="AC10" s="361"/>
      <c r="AD10" s="43"/>
    </row>
    <row r="11" spans="2:30" ht="19.5" customHeight="1">
      <c r="B11" s="330"/>
      <c r="C11" s="44"/>
      <c r="D11" s="99" t="s">
        <v>10</v>
      </c>
      <c r="E11" s="99"/>
      <c r="F11" s="320">
        <f>465</f>
        <v>465</v>
      </c>
      <c r="G11" s="321"/>
      <c r="H11" s="100"/>
      <c r="I11" s="102" t="s">
        <v>11</v>
      </c>
      <c r="J11" s="320">
        <v>21</v>
      </c>
      <c r="K11" s="321"/>
      <c r="L11" s="321"/>
      <c r="M11" s="46"/>
      <c r="N11" s="47"/>
      <c r="O11" s="86" t="s">
        <v>145</v>
      </c>
      <c r="P11" s="86"/>
      <c r="Q11" s="86"/>
      <c r="R11" s="92"/>
      <c r="S11" s="283">
        <f>(S8+S6)/6</f>
        <v>4</v>
      </c>
      <c r="T11" s="107" t="s">
        <v>166</v>
      </c>
      <c r="U11" s="47"/>
      <c r="V11" s="360"/>
      <c r="W11" s="360"/>
      <c r="X11" s="360"/>
      <c r="Y11" s="360"/>
      <c r="Z11" s="360"/>
      <c r="AA11" s="360"/>
      <c r="AB11" s="360"/>
      <c r="AC11" s="361"/>
      <c r="AD11" s="43"/>
    </row>
    <row r="12" spans="2:30" ht="19.5" customHeight="1">
      <c r="B12" s="330"/>
      <c r="C12" s="44"/>
      <c r="D12" s="86" t="s">
        <v>4</v>
      </c>
      <c r="E12" s="99"/>
      <c r="F12" s="188"/>
      <c r="G12" s="314" t="s">
        <v>204</v>
      </c>
      <c r="H12" s="315"/>
      <c r="I12" s="315"/>
      <c r="J12" s="315"/>
      <c r="K12" s="315"/>
      <c r="L12" s="315"/>
      <c r="M12" s="46"/>
      <c r="N12" s="47"/>
      <c r="O12" s="86" t="s">
        <v>146</v>
      </c>
      <c r="P12" s="86"/>
      <c r="Q12" s="86"/>
      <c r="R12" s="92"/>
      <c r="S12" s="283">
        <f>IF(G21="Yes",S8/10+S9/10+2,S8/10+S9/10)</f>
        <v>2.7</v>
      </c>
      <c r="T12" s="190"/>
      <c r="U12" s="47"/>
      <c r="V12" s="360"/>
      <c r="W12" s="360"/>
      <c r="X12" s="360"/>
      <c r="Y12" s="360"/>
      <c r="Z12" s="360"/>
      <c r="AA12" s="360"/>
      <c r="AB12" s="360"/>
      <c r="AC12" s="361"/>
      <c r="AD12" s="43"/>
    </row>
    <row r="13" spans="2:30" ht="19.5" customHeight="1">
      <c r="B13" s="330"/>
      <c r="C13" s="44"/>
      <c r="D13" s="86" t="s">
        <v>6</v>
      </c>
      <c r="E13" s="101"/>
      <c r="F13" s="101"/>
      <c r="G13" s="308"/>
      <c r="H13" s="309"/>
      <c r="I13" s="309"/>
      <c r="J13" s="309"/>
      <c r="K13" s="309"/>
      <c r="L13" s="309"/>
      <c r="M13" s="46"/>
      <c r="N13" s="47"/>
      <c r="O13" s="86" t="s">
        <v>148</v>
      </c>
      <c r="P13" s="86"/>
      <c r="Q13" s="86"/>
      <c r="R13" s="92"/>
      <c r="S13" s="283">
        <f>(S6+S9)</f>
        <v>27</v>
      </c>
      <c r="T13" s="190"/>
      <c r="U13" s="47"/>
      <c r="V13" s="360"/>
      <c r="W13" s="360"/>
      <c r="X13" s="360"/>
      <c r="Y13" s="360"/>
      <c r="Z13" s="360"/>
      <c r="AA13" s="360"/>
      <c r="AB13" s="360"/>
      <c r="AC13" s="361"/>
      <c r="AD13" s="43"/>
    </row>
    <row r="14" spans="2:30" ht="19.5" customHeight="1" thickBot="1">
      <c r="B14" s="130"/>
      <c r="C14" s="44"/>
      <c r="D14" s="86" t="s">
        <v>7</v>
      </c>
      <c r="E14" s="101"/>
      <c r="F14" s="101"/>
      <c r="G14" s="310" t="s">
        <v>205</v>
      </c>
      <c r="H14" s="311"/>
      <c r="I14" s="311"/>
      <c r="J14" s="311"/>
      <c r="K14" s="311"/>
      <c r="L14" s="311"/>
      <c r="M14" s="46"/>
      <c r="N14" s="47"/>
      <c r="O14" s="116" t="s">
        <v>158</v>
      </c>
      <c r="P14" s="116"/>
      <c r="Q14" s="116"/>
      <c r="R14" s="117"/>
      <c r="S14" s="284">
        <f>S6</f>
        <v>12</v>
      </c>
      <c r="T14" s="190"/>
      <c r="U14" s="47"/>
      <c r="V14" s="360"/>
      <c r="W14" s="360"/>
      <c r="X14" s="360"/>
      <c r="Y14" s="360"/>
      <c r="Z14" s="360"/>
      <c r="AA14" s="360"/>
      <c r="AB14" s="360"/>
      <c r="AC14" s="361"/>
      <c r="AD14" s="43"/>
    </row>
    <row r="15" spans="2:30" ht="19.5" customHeight="1" thickTop="1">
      <c r="B15" s="39"/>
      <c r="C15" s="44"/>
      <c r="D15" s="86" t="s">
        <v>8</v>
      </c>
      <c r="E15" s="99"/>
      <c r="F15" s="306"/>
      <c r="G15" s="341"/>
      <c r="H15" s="341"/>
      <c r="I15" s="341"/>
      <c r="J15" s="341"/>
      <c r="K15" s="341"/>
      <c r="L15" s="341"/>
      <c r="M15" s="46"/>
      <c r="N15" s="47"/>
      <c r="O15" s="116" t="s">
        <v>157</v>
      </c>
      <c r="P15" s="116"/>
      <c r="Q15" s="116"/>
      <c r="R15" s="117"/>
      <c r="S15" s="284">
        <f>S9</f>
        <v>15</v>
      </c>
      <c r="T15" s="190"/>
      <c r="U15" s="47"/>
      <c r="V15" s="360"/>
      <c r="W15" s="360"/>
      <c r="X15" s="360"/>
      <c r="Y15" s="360"/>
      <c r="Z15" s="360"/>
      <c r="AA15" s="360"/>
      <c r="AB15" s="360"/>
      <c r="AC15" s="361"/>
      <c r="AD15" s="43"/>
    </row>
    <row r="16" spans="2:30" ht="19.5" customHeight="1">
      <c r="B16" s="39"/>
      <c r="C16" s="44"/>
      <c r="D16" s="86" t="s">
        <v>120</v>
      </c>
      <c r="E16" s="99"/>
      <c r="F16" s="324" t="s">
        <v>206</v>
      </c>
      <c r="G16" s="325"/>
      <c r="H16" s="325"/>
      <c r="I16" s="102"/>
      <c r="J16" s="102"/>
      <c r="K16" s="201" t="s">
        <v>159</v>
      </c>
      <c r="L16" s="304">
        <v>1</v>
      </c>
      <c r="M16" s="46"/>
      <c r="O16" s="86" t="s">
        <v>147</v>
      </c>
      <c r="P16" s="86"/>
      <c r="Q16" s="86"/>
      <c r="R16" s="92"/>
      <c r="S16" s="283">
        <f>(S8+S7)/10</f>
        <v>2.4</v>
      </c>
      <c r="T16" s="191"/>
      <c r="V16" s="362"/>
      <c r="W16" s="362"/>
      <c r="X16" s="362"/>
      <c r="Y16" s="362"/>
      <c r="Z16" s="362"/>
      <c r="AA16" s="362"/>
      <c r="AB16" s="362"/>
      <c r="AC16" s="363"/>
      <c r="AD16" s="43"/>
    </row>
    <row r="17" spans="2:30" ht="19.5" customHeight="1">
      <c r="B17" s="39"/>
      <c r="C17" s="44"/>
      <c r="D17" s="86" t="s">
        <v>121</v>
      </c>
      <c r="E17" s="99"/>
      <c r="F17" s="326"/>
      <c r="G17" s="327"/>
      <c r="H17" s="327"/>
      <c r="I17" s="327"/>
      <c r="J17" s="327"/>
      <c r="K17" s="327"/>
      <c r="L17" s="327"/>
      <c r="M17" s="46"/>
      <c r="O17" s="86" t="s">
        <v>151</v>
      </c>
      <c r="P17" s="86"/>
      <c r="Q17" s="86"/>
      <c r="R17" s="92"/>
      <c r="S17" s="283">
        <f>S13/4</f>
        <v>6.75</v>
      </c>
      <c r="T17" s="191"/>
      <c r="V17" s="362"/>
      <c r="W17" s="362"/>
      <c r="X17" s="362"/>
      <c r="Y17" s="362"/>
      <c r="Z17" s="362"/>
      <c r="AA17" s="362"/>
      <c r="AB17" s="362"/>
      <c r="AC17" s="363"/>
      <c r="AD17" s="43"/>
    </row>
    <row r="18" spans="2:30" ht="19.5" customHeight="1">
      <c r="B18" s="39"/>
      <c r="C18" s="44"/>
      <c r="D18" s="334" t="s">
        <v>12</v>
      </c>
      <c r="E18" s="335"/>
      <c r="F18" s="335"/>
      <c r="G18" s="335"/>
      <c r="H18" s="335"/>
      <c r="I18" s="335"/>
      <c r="J18" s="336"/>
      <c r="K18" s="53"/>
      <c r="L18" s="53"/>
      <c r="M18" s="46"/>
      <c r="T18" s="191"/>
      <c r="V18" s="362"/>
      <c r="W18" s="362"/>
      <c r="X18" s="362"/>
      <c r="Y18" s="362"/>
      <c r="Z18" s="362"/>
      <c r="AA18" s="362"/>
      <c r="AB18" s="362"/>
      <c r="AC18" s="363"/>
      <c r="AD18" s="43"/>
    </row>
    <row r="19" spans="2:30" ht="19.5" customHeight="1" thickBot="1">
      <c r="B19" s="39"/>
      <c r="C19" s="44"/>
      <c r="D19" s="335"/>
      <c r="E19" s="335"/>
      <c r="F19" s="335"/>
      <c r="G19" s="335"/>
      <c r="H19" s="335"/>
      <c r="I19" s="335"/>
      <c r="J19" s="336"/>
      <c r="K19" s="125"/>
      <c r="L19" s="125"/>
      <c r="M19" s="46"/>
      <c r="N19" s="48"/>
      <c r="O19" s="366" t="s">
        <v>175</v>
      </c>
      <c r="P19" s="366"/>
      <c r="Q19" s="333"/>
      <c r="R19" s="333"/>
      <c r="S19" s="333"/>
      <c r="T19" s="135"/>
      <c r="U19" s="47"/>
      <c r="V19" s="364"/>
      <c r="W19" s="364"/>
      <c r="X19" s="364"/>
      <c r="Y19" s="364"/>
      <c r="Z19" s="364"/>
      <c r="AA19" s="364"/>
      <c r="AB19" s="364"/>
      <c r="AC19" s="365"/>
      <c r="AD19" s="43"/>
    </row>
    <row r="20" spans="2:32" ht="19.5" customHeight="1">
      <c r="B20" s="39"/>
      <c r="C20" s="44"/>
      <c r="D20" s="99" t="s">
        <v>13</v>
      </c>
      <c r="E20" s="99"/>
      <c r="F20" s="99"/>
      <c r="G20" s="192" t="str">
        <f>IF(G23+G25+G27+G28+G29+G34&gt;=80,"Yes","No")</f>
        <v>No</v>
      </c>
      <c r="H20" s="193"/>
      <c r="I20" s="192">
        <f>IF(G20="Yes",G23+G25+G27+G28+G29+G34-80,80-(G23+G25+G27+G28+G29+G34))</f>
        <v>12</v>
      </c>
      <c r="J20" s="192"/>
      <c r="K20" s="192" t="str">
        <f>IF(G20="Yes","Excess","Short")</f>
        <v>Short</v>
      </c>
      <c r="L20" s="87"/>
      <c r="M20" s="46"/>
      <c r="N20" s="47"/>
      <c r="O20" s="327"/>
      <c r="P20" s="327"/>
      <c r="Q20" s="327"/>
      <c r="R20" s="327"/>
      <c r="S20" s="327"/>
      <c r="T20" s="205"/>
      <c r="U20" s="12"/>
      <c r="V20" s="51"/>
      <c r="W20" s="216" t="s">
        <v>89</v>
      </c>
      <c r="X20" s="216"/>
      <c r="Y20" s="216"/>
      <c r="Z20" s="216"/>
      <c r="AA20" s="351">
        <f>S13</f>
        <v>27</v>
      </c>
      <c r="AB20" s="352"/>
      <c r="AC20" s="353"/>
      <c r="AD20" s="55"/>
      <c r="AE20" s="2"/>
      <c r="AF20" s="2"/>
    </row>
    <row r="21" spans="2:32" ht="19.5" customHeight="1" thickBot="1">
      <c r="B21" s="39"/>
      <c r="C21" s="44"/>
      <c r="D21" s="99" t="s">
        <v>14</v>
      </c>
      <c r="E21" s="99"/>
      <c r="F21" s="99"/>
      <c r="G21" s="194" t="str">
        <f>IF(I22&gt;=16,IF(G23&gt;=16,IF(G25&gt;=16,IF(G26&gt;=16,IF(I29&gt;=16,"Yes","No"),"No"),"No"),"No"),"No")</f>
        <v>No</v>
      </c>
      <c r="H21" s="195"/>
      <c r="I21" s="318" t="s">
        <v>202</v>
      </c>
      <c r="J21" s="319"/>
      <c r="K21" s="319"/>
      <c r="L21" s="319"/>
      <c r="M21" s="46"/>
      <c r="N21" s="47"/>
      <c r="O21" s="317"/>
      <c r="P21" s="317"/>
      <c r="Q21" s="317"/>
      <c r="R21" s="317"/>
      <c r="S21" s="317"/>
      <c r="T21" s="96"/>
      <c r="U21" s="12"/>
      <c r="V21" s="14"/>
      <c r="W21" s="213" t="s">
        <v>40</v>
      </c>
      <c r="X21" s="213"/>
      <c r="Y21" s="213"/>
      <c r="Z21" s="213"/>
      <c r="AA21" s="354"/>
      <c r="AB21" s="355"/>
      <c r="AC21" s="356"/>
      <c r="AE21" s="2"/>
      <c r="AF21" s="2"/>
    </row>
    <row r="22" spans="2:32" ht="19.5" customHeight="1">
      <c r="B22" s="39"/>
      <c r="C22" s="44"/>
      <c r="D22" s="285" t="s">
        <v>193</v>
      </c>
      <c r="E22" s="99" t="s">
        <v>15</v>
      </c>
      <c r="F22" s="99"/>
      <c r="G22" s="149">
        <v>7</v>
      </c>
      <c r="H22" s="83" t="s">
        <v>0</v>
      </c>
      <c r="I22" s="197">
        <f>IF(G22&lt;20,20-G22,0)</f>
        <v>13</v>
      </c>
      <c r="J22" s="202"/>
      <c r="K22" s="286" t="s">
        <v>23</v>
      </c>
      <c r="L22" s="285" t="s">
        <v>193</v>
      </c>
      <c r="M22" s="46"/>
      <c r="N22" s="47"/>
      <c r="O22" s="317"/>
      <c r="P22" s="317"/>
      <c r="Q22" s="317"/>
      <c r="R22" s="317"/>
      <c r="S22" s="317"/>
      <c r="T22" s="96"/>
      <c r="U22" s="12"/>
      <c r="V22" s="14"/>
      <c r="W22" s="99" t="s">
        <v>77</v>
      </c>
      <c r="X22" s="99"/>
      <c r="Y22" s="47"/>
      <c r="Z22" s="328"/>
      <c r="AA22" s="327"/>
      <c r="AB22" s="327"/>
      <c r="AC22" s="49"/>
      <c r="AD22" s="55"/>
      <c r="AE22" s="2"/>
      <c r="AF22" s="2"/>
    </row>
    <row r="23" spans="2:32" ht="19.5" customHeight="1">
      <c r="B23" s="39"/>
      <c r="C23" s="44"/>
      <c r="D23" s="285" t="s">
        <v>193</v>
      </c>
      <c r="E23" s="98" t="s">
        <v>80</v>
      </c>
      <c r="F23" s="99"/>
      <c r="G23" s="150">
        <v>13</v>
      </c>
      <c r="H23" s="83" t="s">
        <v>0</v>
      </c>
      <c r="I23" s="198">
        <f>IF(G23&lt;20,20-G23,0)</f>
        <v>7</v>
      </c>
      <c r="J23" s="202"/>
      <c r="K23" s="100" t="s">
        <v>24</v>
      </c>
      <c r="L23" s="285" t="s">
        <v>193</v>
      </c>
      <c r="M23" s="46"/>
      <c r="N23" s="47"/>
      <c r="O23" s="357" t="s">
        <v>50</v>
      </c>
      <c r="P23" s="357"/>
      <c r="Q23" s="336"/>
      <c r="S23" s="103"/>
      <c r="U23" s="12"/>
      <c r="V23" s="14"/>
      <c r="W23" s="367"/>
      <c r="X23" s="327"/>
      <c r="Y23" s="327"/>
      <c r="Z23" s="327"/>
      <c r="AA23" s="327"/>
      <c r="AB23" s="327"/>
      <c r="AC23" s="49"/>
      <c r="AD23" s="55"/>
      <c r="AE23" s="2"/>
      <c r="AF23" s="2"/>
    </row>
    <row r="24" spans="2:32" ht="19.5" customHeight="1" thickBot="1">
      <c r="B24" s="39"/>
      <c r="C24" s="44"/>
      <c r="D24" s="285" t="s">
        <v>193</v>
      </c>
      <c r="E24" s="99" t="s">
        <v>16</v>
      </c>
      <c r="F24" s="99"/>
      <c r="G24" s="150">
        <v>10</v>
      </c>
      <c r="H24" s="83" t="s">
        <v>0</v>
      </c>
      <c r="I24" s="198">
        <f aca="true" t="shared" si="0" ref="I24:I34">IF(G24&lt;20,20-G24,0)</f>
        <v>10</v>
      </c>
      <c r="J24" s="202"/>
      <c r="K24" s="100" t="s">
        <v>25</v>
      </c>
      <c r="L24" s="285" t="s">
        <v>193</v>
      </c>
      <c r="M24" s="46"/>
      <c r="N24" s="47"/>
      <c r="O24" s="336"/>
      <c r="P24" s="336"/>
      <c r="Q24" s="336"/>
      <c r="R24" s="124"/>
      <c r="S24" s="140"/>
      <c r="U24" s="12"/>
      <c r="V24" s="13"/>
      <c r="W24" s="301" t="s">
        <v>193</v>
      </c>
      <c r="X24" s="134" t="s">
        <v>78</v>
      </c>
      <c r="Y24" s="132"/>
      <c r="Z24" s="132"/>
      <c r="AA24" s="133"/>
      <c r="AB24" s="52"/>
      <c r="AC24" s="81"/>
      <c r="AD24" s="55"/>
      <c r="AE24" s="2"/>
      <c r="AF24" s="2"/>
    </row>
    <row r="25" spans="2:32" ht="19.5" customHeight="1">
      <c r="B25" s="39"/>
      <c r="C25" s="44"/>
      <c r="D25" s="285" t="s">
        <v>193</v>
      </c>
      <c r="E25" s="98" t="s">
        <v>81</v>
      </c>
      <c r="F25" s="99"/>
      <c r="G25" s="150">
        <v>13</v>
      </c>
      <c r="H25" s="83" t="s">
        <v>0</v>
      </c>
      <c r="I25" s="198">
        <f t="shared" si="0"/>
        <v>7</v>
      </c>
      <c r="J25" s="202"/>
      <c r="K25" s="100" t="s">
        <v>26</v>
      </c>
      <c r="L25" s="285" t="s">
        <v>193</v>
      </c>
      <c r="M25" s="46"/>
      <c r="N25" s="47"/>
      <c r="O25" s="99" t="s">
        <v>51</v>
      </c>
      <c r="P25" s="99"/>
      <c r="Q25" s="99"/>
      <c r="R25" s="152"/>
      <c r="S25" s="138">
        <v>5</v>
      </c>
      <c r="T25" s="285" t="s">
        <v>193</v>
      </c>
      <c r="U25" s="12"/>
      <c r="V25" s="14"/>
      <c r="W25" s="214" t="s">
        <v>149</v>
      </c>
      <c r="X25" s="214"/>
      <c r="Y25" s="214"/>
      <c r="Z25" s="215"/>
      <c r="AA25" s="47"/>
      <c r="AB25" s="27"/>
      <c r="AC25" s="80"/>
      <c r="AD25" s="55"/>
      <c r="AE25" s="2"/>
      <c r="AF25" s="2"/>
    </row>
    <row r="26" spans="2:32" ht="19.5" customHeight="1">
      <c r="B26" s="39"/>
      <c r="C26" s="44"/>
      <c r="D26" s="285" t="s">
        <v>193</v>
      </c>
      <c r="E26" s="98" t="s">
        <v>18</v>
      </c>
      <c r="F26" s="99"/>
      <c r="G26" s="150">
        <v>13</v>
      </c>
      <c r="H26" s="83" t="s">
        <v>0</v>
      </c>
      <c r="I26" s="198">
        <f t="shared" si="0"/>
        <v>7</v>
      </c>
      <c r="J26" s="202"/>
      <c r="K26" s="100" t="s">
        <v>27</v>
      </c>
      <c r="L26" s="285" t="s">
        <v>193</v>
      </c>
      <c r="M26" s="46"/>
      <c r="N26" s="47"/>
      <c r="O26" s="99" t="s">
        <v>52</v>
      </c>
      <c r="P26" s="99"/>
      <c r="Q26" s="99"/>
      <c r="R26" s="153"/>
      <c r="S26" s="139">
        <v>1</v>
      </c>
      <c r="T26" s="285" t="s">
        <v>193</v>
      </c>
      <c r="U26" s="12"/>
      <c r="V26" s="14"/>
      <c r="W26" s="99" t="s">
        <v>71</v>
      </c>
      <c r="X26" s="99"/>
      <c r="Y26" s="47"/>
      <c r="Z26" s="87"/>
      <c r="AA26" s="138">
        <v>10</v>
      </c>
      <c r="AB26" s="285" t="s">
        <v>193</v>
      </c>
      <c r="AC26" s="54"/>
      <c r="AD26" s="55"/>
      <c r="AE26" s="2"/>
      <c r="AF26" s="2"/>
    </row>
    <row r="27" spans="2:32" ht="19.5" customHeight="1">
      <c r="B27" s="39"/>
      <c r="C27" s="44"/>
      <c r="D27" s="285" t="s">
        <v>193</v>
      </c>
      <c r="E27" s="99" t="s">
        <v>82</v>
      </c>
      <c r="F27" s="99"/>
      <c r="G27" s="150">
        <v>10</v>
      </c>
      <c r="H27" s="83" t="s">
        <v>0</v>
      </c>
      <c r="I27" s="198">
        <f t="shared" si="0"/>
        <v>10</v>
      </c>
      <c r="J27" s="202"/>
      <c r="K27" s="100" t="s">
        <v>28</v>
      </c>
      <c r="L27" s="285" t="s">
        <v>193</v>
      </c>
      <c r="M27" s="46"/>
      <c r="N27" s="47"/>
      <c r="O27" s="99" t="s">
        <v>53</v>
      </c>
      <c r="P27" s="99"/>
      <c r="Q27" s="99"/>
      <c r="R27" s="153"/>
      <c r="S27" s="139">
        <v>0</v>
      </c>
      <c r="T27" s="285" t="s">
        <v>193</v>
      </c>
      <c r="U27" s="12"/>
      <c r="V27" s="14"/>
      <c r="W27" s="99" t="s">
        <v>72</v>
      </c>
      <c r="X27" s="99"/>
      <c r="Y27" s="47"/>
      <c r="Z27" s="93"/>
      <c r="AA27" s="142">
        <v>10</v>
      </c>
      <c r="AB27" s="285" t="s">
        <v>193</v>
      </c>
      <c r="AC27" s="54"/>
      <c r="AD27" s="55"/>
      <c r="AE27" s="2"/>
      <c r="AF27" s="2"/>
    </row>
    <row r="28" spans="2:32" ht="19.5" customHeight="1">
      <c r="B28" s="39"/>
      <c r="C28" s="44"/>
      <c r="D28" s="285" t="s">
        <v>193</v>
      </c>
      <c r="E28" s="99" t="s">
        <v>83</v>
      </c>
      <c r="F28" s="99"/>
      <c r="G28" s="150">
        <v>10</v>
      </c>
      <c r="H28" s="83" t="s">
        <v>0</v>
      </c>
      <c r="I28" s="198">
        <f t="shared" si="0"/>
        <v>10</v>
      </c>
      <c r="J28" s="202"/>
      <c r="K28" s="100" t="s">
        <v>29</v>
      </c>
      <c r="L28" s="285" t="s">
        <v>193</v>
      </c>
      <c r="M28" s="46"/>
      <c r="N28" s="47"/>
      <c r="O28" s="99" t="s">
        <v>54</v>
      </c>
      <c r="P28" s="99"/>
      <c r="Q28" s="99"/>
      <c r="R28" s="153"/>
      <c r="S28" s="139">
        <v>1</v>
      </c>
      <c r="T28" s="285" t="s">
        <v>193</v>
      </c>
      <c r="U28" s="12"/>
      <c r="V28" s="14"/>
      <c r="AB28" s="270"/>
      <c r="AC28" s="54"/>
      <c r="AD28" s="55"/>
      <c r="AE28" s="2"/>
      <c r="AF28" s="2"/>
    </row>
    <row r="29" spans="2:32" ht="19.5" customHeight="1">
      <c r="B29" s="39"/>
      <c r="C29" s="44"/>
      <c r="D29" s="285" t="s">
        <v>193</v>
      </c>
      <c r="E29" s="99" t="s">
        <v>84</v>
      </c>
      <c r="F29" s="99"/>
      <c r="G29" s="150">
        <v>7</v>
      </c>
      <c r="H29" s="83" t="s">
        <v>0</v>
      </c>
      <c r="I29" s="198">
        <f>IF(G29&lt;20,20-G29,0)</f>
        <v>13</v>
      </c>
      <c r="J29" s="202"/>
      <c r="K29" s="286" t="s">
        <v>30</v>
      </c>
      <c r="L29" s="285" t="s">
        <v>193</v>
      </c>
      <c r="M29" s="46"/>
      <c r="N29" s="47"/>
      <c r="O29" s="99" t="s">
        <v>162</v>
      </c>
      <c r="P29" s="99"/>
      <c r="Q29" s="99"/>
      <c r="R29" s="154"/>
      <c r="S29" s="139">
        <v>3</v>
      </c>
      <c r="T29" s="285" t="s">
        <v>193</v>
      </c>
      <c r="U29" s="12"/>
      <c r="V29" s="14"/>
      <c r="W29" s="214" t="s">
        <v>90</v>
      </c>
      <c r="X29" s="214"/>
      <c r="Y29" s="214"/>
      <c r="Z29" s="215"/>
      <c r="AA29" s="109"/>
      <c r="AB29" s="86"/>
      <c r="AC29" s="54"/>
      <c r="AD29" s="56"/>
      <c r="AE29" s="3"/>
      <c r="AF29" s="2"/>
    </row>
    <row r="30" spans="2:32" ht="19.5" customHeight="1">
      <c r="B30" s="39"/>
      <c r="C30" s="44"/>
      <c r="D30" s="285" t="s">
        <v>193</v>
      </c>
      <c r="E30" s="99" t="s">
        <v>19</v>
      </c>
      <c r="F30" s="99"/>
      <c r="G30" s="150">
        <v>10</v>
      </c>
      <c r="H30" s="83" t="s">
        <v>0</v>
      </c>
      <c r="I30" s="198">
        <f t="shared" si="0"/>
        <v>10</v>
      </c>
      <c r="J30" s="202"/>
      <c r="K30" s="100" t="s">
        <v>31</v>
      </c>
      <c r="L30" s="285" t="s">
        <v>193</v>
      </c>
      <c r="M30" s="46"/>
      <c r="N30" s="47"/>
      <c r="O30" s="99" t="s">
        <v>163</v>
      </c>
      <c r="P30" s="99"/>
      <c r="Q30" s="99"/>
      <c r="R30" s="153"/>
      <c r="S30" s="139">
        <v>2</v>
      </c>
      <c r="T30" s="285" t="s">
        <v>193</v>
      </c>
      <c r="U30" s="12"/>
      <c r="V30" s="14"/>
      <c r="W30" s="86" t="s">
        <v>73</v>
      </c>
      <c r="X30" s="86"/>
      <c r="Y30" s="69"/>
      <c r="Z30" s="88"/>
      <c r="AA30" s="138">
        <v>10</v>
      </c>
      <c r="AB30" s="285" t="s">
        <v>193</v>
      </c>
      <c r="AC30" s="54"/>
      <c r="AD30" s="56"/>
      <c r="AE30" s="3"/>
      <c r="AF30" s="2"/>
    </row>
    <row r="31" spans="2:32" ht="19.5" customHeight="1">
      <c r="B31" s="39"/>
      <c r="C31" s="44"/>
      <c r="D31" s="285" t="s">
        <v>193</v>
      </c>
      <c r="E31" s="99" t="s">
        <v>20</v>
      </c>
      <c r="F31" s="99"/>
      <c r="G31" s="150">
        <v>10</v>
      </c>
      <c r="H31" s="83" t="s">
        <v>0</v>
      </c>
      <c r="I31" s="198">
        <f t="shared" si="0"/>
        <v>10</v>
      </c>
      <c r="J31" s="202"/>
      <c r="K31" s="100" t="s">
        <v>32</v>
      </c>
      <c r="L31" s="285" t="s">
        <v>193</v>
      </c>
      <c r="M31" s="46"/>
      <c r="N31" s="47"/>
      <c r="O31" s="99" t="s">
        <v>55</v>
      </c>
      <c r="P31" s="99"/>
      <c r="Q31" s="99"/>
      <c r="R31" s="153"/>
      <c r="S31" s="139">
        <v>1</v>
      </c>
      <c r="T31" s="285" t="s">
        <v>193</v>
      </c>
      <c r="U31" s="12"/>
      <c r="V31" s="14"/>
      <c r="W31" s="86" t="s">
        <v>75</v>
      </c>
      <c r="X31" s="86"/>
      <c r="Y31" s="69"/>
      <c r="Z31" s="89"/>
      <c r="AA31" s="139">
        <v>10</v>
      </c>
      <c r="AB31" s="285" t="s">
        <v>193</v>
      </c>
      <c r="AC31" s="54"/>
      <c r="AD31" s="57"/>
      <c r="AE31" s="3"/>
      <c r="AF31" s="3"/>
    </row>
    <row r="32" spans="2:32" ht="19.5" customHeight="1">
      <c r="B32" s="39"/>
      <c r="C32" s="44"/>
      <c r="D32" s="285" t="s">
        <v>193</v>
      </c>
      <c r="E32" s="99" t="s">
        <v>21</v>
      </c>
      <c r="F32" s="99"/>
      <c r="G32" s="150">
        <v>10</v>
      </c>
      <c r="H32" s="83" t="s">
        <v>0</v>
      </c>
      <c r="I32" s="198">
        <f t="shared" si="0"/>
        <v>10</v>
      </c>
      <c r="J32" s="202"/>
      <c r="K32" s="100" t="s">
        <v>17</v>
      </c>
      <c r="L32" s="285" t="s">
        <v>193</v>
      </c>
      <c r="M32" s="46"/>
      <c r="N32" s="47"/>
      <c r="O32" s="99" t="s">
        <v>119</v>
      </c>
      <c r="P32" s="99"/>
      <c r="Q32" s="99"/>
      <c r="R32" s="153"/>
      <c r="S32" s="139">
        <v>3</v>
      </c>
      <c r="T32" s="285" t="s">
        <v>193</v>
      </c>
      <c r="U32" s="12"/>
      <c r="V32" s="14"/>
      <c r="W32" s="86" t="s">
        <v>74</v>
      </c>
      <c r="X32" s="86"/>
      <c r="Y32" s="69"/>
      <c r="Z32" s="90"/>
      <c r="AA32" s="139">
        <v>6</v>
      </c>
      <c r="AB32" s="285" t="s">
        <v>193</v>
      </c>
      <c r="AC32" s="54"/>
      <c r="AD32" s="56"/>
      <c r="AE32" s="3"/>
      <c r="AF32" s="3"/>
    </row>
    <row r="33" spans="2:32" ht="19.5" customHeight="1">
      <c r="B33" s="39"/>
      <c r="C33" s="44"/>
      <c r="D33" s="285" t="s">
        <v>193</v>
      </c>
      <c r="E33" s="99" t="s">
        <v>22</v>
      </c>
      <c r="F33" s="99"/>
      <c r="G33" s="150">
        <v>10</v>
      </c>
      <c r="H33" s="83" t="s">
        <v>0</v>
      </c>
      <c r="I33" s="198">
        <f t="shared" si="0"/>
        <v>10</v>
      </c>
      <c r="J33" s="202"/>
      <c r="K33" s="100" t="s">
        <v>33</v>
      </c>
      <c r="L33" s="285" t="s">
        <v>193</v>
      </c>
      <c r="M33" s="46"/>
      <c r="N33" s="47"/>
      <c r="O33" s="99" t="s">
        <v>56</v>
      </c>
      <c r="P33" s="99"/>
      <c r="Q33" s="99"/>
      <c r="R33" s="153"/>
      <c r="S33" s="139">
        <v>10</v>
      </c>
      <c r="T33" s="285" t="s">
        <v>193</v>
      </c>
      <c r="U33" s="12"/>
      <c r="V33" s="14"/>
      <c r="W33" s="86" t="s">
        <v>76</v>
      </c>
      <c r="X33" s="86"/>
      <c r="Y33" s="69"/>
      <c r="Z33" s="90"/>
      <c r="AA33" s="139">
        <v>5</v>
      </c>
      <c r="AB33" s="285" t="s">
        <v>193</v>
      </c>
      <c r="AC33" s="54"/>
      <c r="AD33" s="56"/>
      <c r="AE33" s="3"/>
      <c r="AF33" s="3"/>
    </row>
    <row r="34" spans="2:32" ht="19.5" customHeight="1">
      <c r="B34" s="39"/>
      <c r="C34" s="44"/>
      <c r="D34" s="285" t="s">
        <v>193</v>
      </c>
      <c r="E34" s="99" t="s">
        <v>85</v>
      </c>
      <c r="F34" s="99"/>
      <c r="G34" s="150">
        <v>15</v>
      </c>
      <c r="H34" s="83" t="s">
        <v>0</v>
      </c>
      <c r="I34" s="198">
        <f t="shared" si="0"/>
        <v>5</v>
      </c>
      <c r="J34" s="202"/>
      <c r="K34" s="100" t="s">
        <v>34</v>
      </c>
      <c r="L34" s="285" t="s">
        <v>193</v>
      </c>
      <c r="M34" s="46"/>
      <c r="N34" s="47"/>
      <c r="O34" s="99" t="s">
        <v>164</v>
      </c>
      <c r="P34" s="99"/>
      <c r="Q34" s="99"/>
      <c r="R34" s="153"/>
      <c r="S34" s="139">
        <v>3</v>
      </c>
      <c r="T34" s="285" t="s">
        <v>193</v>
      </c>
      <c r="U34" s="12"/>
      <c r="V34" s="14"/>
      <c r="W34" s="368"/>
      <c r="X34" s="368"/>
      <c r="Y34" s="368"/>
      <c r="Z34" s="155"/>
      <c r="AA34" s="144"/>
      <c r="AB34" s="285" t="s">
        <v>193</v>
      </c>
      <c r="AC34" s="58"/>
      <c r="AD34" s="57"/>
      <c r="AE34" s="3"/>
      <c r="AF34" s="3"/>
    </row>
    <row r="35" spans="2:32" ht="19.5" customHeight="1">
      <c r="B35" s="39"/>
      <c r="C35" s="44"/>
      <c r="D35" s="102" t="s">
        <v>172</v>
      </c>
      <c r="E35" s="86"/>
      <c r="F35" s="99"/>
      <c r="G35" s="384"/>
      <c r="H35" s="385"/>
      <c r="I35" s="385"/>
      <c r="J35" s="385"/>
      <c r="K35" s="385"/>
      <c r="L35" s="285" t="s">
        <v>193</v>
      </c>
      <c r="M35" s="46"/>
      <c r="N35" s="47"/>
      <c r="O35" s="99" t="s">
        <v>57</v>
      </c>
      <c r="P35" s="99"/>
      <c r="Q35" s="99"/>
      <c r="R35" s="153"/>
      <c r="S35" s="139">
        <v>2</v>
      </c>
      <c r="T35" s="285" t="s">
        <v>193</v>
      </c>
      <c r="U35" s="12"/>
      <c r="V35" s="14"/>
      <c r="W35" s="369"/>
      <c r="X35" s="369"/>
      <c r="Y35" s="369"/>
      <c r="Z35" s="155"/>
      <c r="AA35" s="143"/>
      <c r="AB35" s="285" t="s">
        <v>193</v>
      </c>
      <c r="AC35" s="58"/>
      <c r="AD35" s="57"/>
      <c r="AE35" s="3"/>
      <c r="AF35" s="3"/>
    </row>
    <row r="36" spans="2:32" ht="19.5" customHeight="1">
      <c r="B36" s="39"/>
      <c r="C36" s="44"/>
      <c r="D36" s="102" t="s">
        <v>172</v>
      </c>
      <c r="E36" s="86"/>
      <c r="F36" s="99"/>
      <c r="G36" s="386"/>
      <c r="H36" s="387"/>
      <c r="I36" s="387"/>
      <c r="J36" s="387"/>
      <c r="K36" s="387"/>
      <c r="L36" s="285" t="s">
        <v>193</v>
      </c>
      <c r="M36" s="46"/>
      <c r="N36" s="47"/>
      <c r="O36" s="99" t="s">
        <v>58</v>
      </c>
      <c r="P36" s="99"/>
      <c r="Q36" s="99"/>
      <c r="R36" s="153"/>
      <c r="S36" s="139">
        <v>3</v>
      </c>
      <c r="T36" s="285" t="s">
        <v>193</v>
      </c>
      <c r="U36" s="12"/>
      <c r="V36" s="14"/>
      <c r="W36" s="369"/>
      <c r="X36" s="369"/>
      <c r="Y36" s="369"/>
      <c r="Z36" s="155"/>
      <c r="AA36" s="144"/>
      <c r="AB36" s="285" t="s">
        <v>193</v>
      </c>
      <c r="AC36" s="58"/>
      <c r="AD36" s="57"/>
      <c r="AE36" s="3"/>
      <c r="AF36" s="3"/>
    </row>
    <row r="37" spans="2:32" ht="19.5" customHeight="1">
      <c r="B37" s="39"/>
      <c r="C37" s="44"/>
      <c r="D37" s="12"/>
      <c r="E37" s="60"/>
      <c r="F37" s="47"/>
      <c r="G37" s="70"/>
      <c r="H37" s="70"/>
      <c r="I37" s="70"/>
      <c r="J37" s="70"/>
      <c r="K37" s="199"/>
      <c r="L37" s="47"/>
      <c r="M37" s="46"/>
      <c r="N37" s="47"/>
      <c r="O37" s="99" t="s">
        <v>59</v>
      </c>
      <c r="P37" s="99"/>
      <c r="Q37" s="99"/>
      <c r="R37" s="153"/>
      <c r="S37" s="139">
        <v>3</v>
      </c>
      <c r="T37" s="285" t="s">
        <v>193</v>
      </c>
      <c r="U37" s="12"/>
      <c r="V37" s="14"/>
      <c r="W37" s="369"/>
      <c r="X37" s="369"/>
      <c r="Y37" s="369"/>
      <c r="Z37" s="155"/>
      <c r="AA37" s="143"/>
      <c r="AB37" s="285" t="s">
        <v>193</v>
      </c>
      <c r="AC37" s="58"/>
      <c r="AD37" s="57"/>
      <c r="AE37" s="3"/>
      <c r="AF37" s="5"/>
    </row>
    <row r="38" spans="2:32" ht="19.5" customHeight="1">
      <c r="B38" s="39"/>
      <c r="C38" s="44"/>
      <c r="D38" s="214" t="s">
        <v>35</v>
      </c>
      <c r="E38" s="215"/>
      <c r="F38" s="215"/>
      <c r="G38" s="47"/>
      <c r="H38" s="76"/>
      <c r="I38" s="73"/>
      <c r="J38" s="73"/>
      <c r="K38" s="200"/>
      <c r="L38" s="73"/>
      <c r="M38" s="46"/>
      <c r="N38" s="47"/>
      <c r="O38" s="99" t="s">
        <v>60</v>
      </c>
      <c r="P38" s="99"/>
      <c r="Q38" s="99"/>
      <c r="R38" s="153"/>
      <c r="S38" s="139">
        <v>2</v>
      </c>
      <c r="T38" s="285" t="s">
        <v>193</v>
      </c>
      <c r="U38" s="12"/>
      <c r="V38" s="14"/>
      <c r="W38" s="369"/>
      <c r="X38" s="369"/>
      <c r="Y38" s="369"/>
      <c r="Z38" s="155"/>
      <c r="AA38" s="144"/>
      <c r="AB38" s="285" t="s">
        <v>193</v>
      </c>
      <c r="AC38" s="58"/>
      <c r="AD38" s="57"/>
      <c r="AE38" s="3"/>
      <c r="AF38" s="3"/>
    </row>
    <row r="39" spans="2:32" ht="19.5" customHeight="1">
      <c r="B39" s="39"/>
      <c r="C39" s="44"/>
      <c r="D39" s="99" t="s">
        <v>173</v>
      </c>
      <c r="E39" s="99"/>
      <c r="F39" s="103"/>
      <c r="G39" s="114"/>
      <c r="H39" s="114"/>
      <c r="I39" s="196"/>
      <c r="J39" s="196"/>
      <c r="K39" s="302">
        <v>15</v>
      </c>
      <c r="L39" s="285" t="s">
        <v>193</v>
      </c>
      <c r="M39" s="46"/>
      <c r="N39" s="47"/>
      <c r="O39" s="99" t="s">
        <v>61</v>
      </c>
      <c r="P39" s="99"/>
      <c r="Q39" s="99"/>
      <c r="R39" s="153"/>
      <c r="S39" s="139">
        <v>0</v>
      </c>
      <c r="T39" s="285" t="s">
        <v>193</v>
      </c>
      <c r="U39" s="12"/>
      <c r="V39" s="14"/>
      <c r="W39" s="369"/>
      <c r="X39" s="369"/>
      <c r="Y39" s="369"/>
      <c r="Z39" s="155"/>
      <c r="AA39" s="143"/>
      <c r="AB39" s="285" t="s">
        <v>193</v>
      </c>
      <c r="AC39" s="58"/>
      <c r="AD39" s="57"/>
      <c r="AE39" s="3"/>
      <c r="AF39" s="3"/>
    </row>
    <row r="40" spans="2:32" ht="19.5" customHeight="1">
      <c r="B40" s="39"/>
      <c r="C40" s="44"/>
      <c r="D40" s="99" t="s">
        <v>174</v>
      </c>
      <c r="E40" s="99"/>
      <c r="F40" s="103"/>
      <c r="G40" s="151"/>
      <c r="H40" s="151"/>
      <c r="I40" s="142"/>
      <c r="J40" s="142"/>
      <c r="K40" s="303">
        <v>15</v>
      </c>
      <c r="L40" s="285" t="s">
        <v>193</v>
      </c>
      <c r="M40" s="46"/>
      <c r="N40" s="47"/>
      <c r="O40" s="99" t="s">
        <v>62</v>
      </c>
      <c r="P40" s="99"/>
      <c r="Q40" s="99"/>
      <c r="R40" s="153"/>
      <c r="S40" s="139">
        <v>3</v>
      </c>
      <c r="T40" s="285" t="s">
        <v>193</v>
      </c>
      <c r="U40" s="12"/>
      <c r="V40" s="14"/>
      <c r="AB40" s="270"/>
      <c r="AC40" s="54"/>
      <c r="AD40" s="56"/>
      <c r="AE40" s="3"/>
      <c r="AF40" s="3"/>
    </row>
    <row r="41" spans="2:32" ht="19.5" customHeight="1">
      <c r="B41" s="39"/>
      <c r="C41" s="44"/>
      <c r="D41" s="99" t="s">
        <v>37</v>
      </c>
      <c r="E41" s="99"/>
      <c r="F41" s="103"/>
      <c r="G41" s="151"/>
      <c r="H41" s="151"/>
      <c r="I41" s="142"/>
      <c r="J41" s="142"/>
      <c r="K41" s="305">
        <v>15</v>
      </c>
      <c r="L41" s="285" t="s">
        <v>193</v>
      </c>
      <c r="M41" s="46"/>
      <c r="N41" s="47"/>
      <c r="O41" s="99" t="s">
        <v>165</v>
      </c>
      <c r="P41" s="99"/>
      <c r="Q41" s="99"/>
      <c r="R41" s="153"/>
      <c r="S41" s="139">
        <v>3</v>
      </c>
      <c r="T41" s="285" t="s">
        <v>193</v>
      </c>
      <c r="U41" s="12"/>
      <c r="V41" s="14"/>
      <c r="W41" s="213" t="s">
        <v>86</v>
      </c>
      <c r="X41" s="214"/>
      <c r="Y41" s="214"/>
      <c r="Z41" s="215"/>
      <c r="AA41" s="47"/>
      <c r="AB41" s="69"/>
      <c r="AC41" s="54"/>
      <c r="AD41" s="56"/>
      <c r="AE41" s="3"/>
      <c r="AF41" s="3"/>
    </row>
    <row r="42" spans="2:32" ht="19.5" customHeight="1">
      <c r="B42" s="39"/>
      <c r="C42" s="44"/>
      <c r="D42" s="99" t="s">
        <v>122</v>
      </c>
      <c r="E42" s="99"/>
      <c r="F42" s="103"/>
      <c r="G42" s="151"/>
      <c r="H42" s="151"/>
      <c r="I42" s="142"/>
      <c r="J42" s="142"/>
      <c r="K42" s="305">
        <v>15</v>
      </c>
      <c r="L42" s="285" t="s">
        <v>193</v>
      </c>
      <c r="M42" s="46"/>
      <c r="N42" s="47"/>
      <c r="O42" s="99" t="s">
        <v>63</v>
      </c>
      <c r="P42" s="99"/>
      <c r="Q42" s="99"/>
      <c r="R42" s="92" t="s">
        <v>201</v>
      </c>
      <c r="S42" s="139">
        <v>3</v>
      </c>
      <c r="T42" s="285" t="s">
        <v>193</v>
      </c>
      <c r="U42" s="12"/>
      <c r="V42" s="14"/>
      <c r="W42" s="99" t="s">
        <v>87</v>
      </c>
      <c r="X42" s="47"/>
      <c r="Y42" s="115"/>
      <c r="Z42" s="100" t="s">
        <v>88</v>
      </c>
      <c r="AA42" s="217"/>
      <c r="AB42" s="271"/>
      <c r="AC42" s="54"/>
      <c r="AD42" s="56"/>
      <c r="AE42" s="3"/>
      <c r="AF42" s="3"/>
    </row>
    <row r="43" spans="2:32" ht="19.5" customHeight="1">
      <c r="B43" s="39"/>
      <c r="C43" s="44"/>
      <c r="D43" s="104" t="s">
        <v>123</v>
      </c>
      <c r="E43" s="104"/>
      <c r="F43" s="103"/>
      <c r="G43" s="151"/>
      <c r="H43" s="151"/>
      <c r="I43" s="142"/>
      <c r="J43" s="142"/>
      <c r="K43" s="305"/>
      <c r="L43" s="285" t="s">
        <v>193</v>
      </c>
      <c r="M43" s="46"/>
      <c r="N43" s="47"/>
      <c r="O43" s="99" t="s">
        <v>64</v>
      </c>
      <c r="P43" s="99"/>
      <c r="Q43" s="99"/>
      <c r="R43" s="92" t="s">
        <v>207</v>
      </c>
      <c r="S43" s="139">
        <v>0</v>
      </c>
      <c r="T43" s="285" t="s">
        <v>193</v>
      </c>
      <c r="U43" s="12"/>
      <c r="V43" s="14"/>
      <c r="AB43" s="270"/>
      <c r="AC43" s="54"/>
      <c r="AD43" s="56"/>
      <c r="AE43" s="3"/>
      <c r="AF43" s="68"/>
    </row>
    <row r="44" spans="2:32" ht="19.5" customHeight="1">
      <c r="B44" s="39"/>
      <c r="C44" s="44"/>
      <c r="D44" s="370"/>
      <c r="E44" s="327"/>
      <c r="F44" s="327"/>
      <c r="G44" s="327"/>
      <c r="H44" s="327"/>
      <c r="I44" s="327"/>
      <c r="J44" s="327"/>
      <c r="K44" s="189"/>
      <c r="L44" s="285" t="s">
        <v>193</v>
      </c>
      <c r="M44" s="46"/>
      <c r="N44" s="47"/>
      <c r="O44" s="99" t="s">
        <v>65</v>
      </c>
      <c r="P44" s="99"/>
      <c r="Q44" s="99"/>
      <c r="R44" s="153"/>
      <c r="S44" s="139">
        <v>3</v>
      </c>
      <c r="T44" s="285" t="s">
        <v>193</v>
      </c>
      <c r="U44" s="12"/>
      <c r="V44" s="14"/>
      <c r="W44" s="213" t="s">
        <v>79</v>
      </c>
      <c r="X44" s="214"/>
      <c r="Y44" s="214"/>
      <c r="Z44" s="47"/>
      <c r="AA44" s="47"/>
      <c r="AB44" s="69"/>
      <c r="AC44" s="54"/>
      <c r="AD44" s="56"/>
      <c r="AE44" s="3"/>
      <c r="AF44" s="3"/>
    </row>
    <row r="45" spans="2:32" ht="19.5" customHeight="1">
      <c r="B45" s="39"/>
      <c r="C45" s="44"/>
      <c r="D45" s="371"/>
      <c r="E45" s="317"/>
      <c r="F45" s="317"/>
      <c r="G45" s="317"/>
      <c r="H45" s="317"/>
      <c r="I45" s="317"/>
      <c r="J45" s="317"/>
      <c r="K45" s="189"/>
      <c r="L45" s="285" t="s">
        <v>193</v>
      </c>
      <c r="M45" s="46"/>
      <c r="N45" s="47"/>
      <c r="O45" s="99" t="s">
        <v>9</v>
      </c>
      <c r="P45" s="99"/>
      <c r="Q45" s="99"/>
      <c r="R45" s="92" t="s">
        <v>194</v>
      </c>
      <c r="S45" s="139">
        <v>2</v>
      </c>
      <c r="T45" s="285" t="s">
        <v>193</v>
      </c>
      <c r="U45" s="12"/>
      <c r="V45" s="14"/>
      <c r="W45" s="101" t="s">
        <v>167</v>
      </c>
      <c r="X45" s="101"/>
      <c r="Y45" s="101"/>
      <c r="AA45" s="70"/>
      <c r="AB45" s="272"/>
      <c r="AC45" s="54"/>
      <c r="AD45" s="56"/>
      <c r="AE45" s="3"/>
      <c r="AF45" s="3"/>
    </row>
    <row r="46" spans="2:32" ht="19.5" customHeight="1">
      <c r="B46" s="39"/>
      <c r="C46" s="44"/>
      <c r="D46" s="371"/>
      <c r="E46" s="317"/>
      <c r="F46" s="317"/>
      <c r="G46" s="317"/>
      <c r="H46" s="317"/>
      <c r="I46" s="317"/>
      <c r="J46" s="317"/>
      <c r="K46" s="189"/>
      <c r="L46" s="285" t="s">
        <v>193</v>
      </c>
      <c r="M46" s="46"/>
      <c r="N46" s="47"/>
      <c r="O46" s="99" t="s">
        <v>66</v>
      </c>
      <c r="P46" s="99"/>
      <c r="Q46" s="99"/>
      <c r="R46" s="153"/>
      <c r="S46" s="139">
        <v>2</v>
      </c>
      <c r="T46" s="285" t="s">
        <v>193</v>
      </c>
      <c r="U46" s="12"/>
      <c r="V46" s="14"/>
      <c r="W46" s="116" t="s">
        <v>160</v>
      </c>
      <c r="X46" s="102"/>
      <c r="Y46" s="102"/>
      <c r="Z46" s="383" t="s">
        <v>126</v>
      </c>
      <c r="AA46" s="327"/>
      <c r="AB46" s="273"/>
      <c r="AC46" s="54"/>
      <c r="AD46" s="56"/>
      <c r="AE46" s="3"/>
      <c r="AF46" s="3"/>
    </row>
    <row r="47" spans="2:32" ht="19.5" customHeight="1">
      <c r="B47" s="39"/>
      <c r="C47" s="44"/>
      <c r="D47" s="371"/>
      <c r="E47" s="317"/>
      <c r="F47" s="317"/>
      <c r="G47" s="317"/>
      <c r="H47" s="317"/>
      <c r="I47" s="317"/>
      <c r="J47" s="317"/>
      <c r="K47" s="189"/>
      <c r="L47" s="285" t="s">
        <v>193</v>
      </c>
      <c r="M47" s="46"/>
      <c r="N47" s="47"/>
      <c r="O47" s="99" t="s">
        <v>67</v>
      </c>
      <c r="P47" s="99"/>
      <c r="Q47" s="99"/>
      <c r="R47" s="153"/>
      <c r="S47" s="139">
        <v>2</v>
      </c>
      <c r="T47" s="285" t="s">
        <v>193</v>
      </c>
      <c r="U47" s="12"/>
      <c r="V47" s="14"/>
      <c r="W47" s="105" t="s">
        <v>41</v>
      </c>
      <c r="X47" s="102"/>
      <c r="Y47" s="102"/>
      <c r="Z47" s="96"/>
      <c r="AA47" s="145">
        <v>6</v>
      </c>
      <c r="AB47" s="111" t="s">
        <v>166</v>
      </c>
      <c r="AC47" s="54"/>
      <c r="AD47" s="56"/>
      <c r="AE47" s="3"/>
      <c r="AF47" s="3"/>
    </row>
    <row r="48" spans="2:32" ht="19.5" customHeight="1">
      <c r="B48" s="39"/>
      <c r="C48" s="44"/>
      <c r="D48" s="337" t="s">
        <v>43</v>
      </c>
      <c r="E48" s="338"/>
      <c r="F48" s="338"/>
      <c r="G48" s="339"/>
      <c r="H48" s="45"/>
      <c r="I48" s="45"/>
      <c r="J48" s="45"/>
      <c r="K48" s="45"/>
      <c r="L48" s="45"/>
      <c r="M48" s="46"/>
      <c r="N48" s="47"/>
      <c r="O48" s="99" t="s">
        <v>68</v>
      </c>
      <c r="P48" s="99"/>
      <c r="Q48" s="99"/>
      <c r="R48" s="153"/>
      <c r="S48" s="139">
        <v>2</v>
      </c>
      <c r="T48" s="285" t="s">
        <v>193</v>
      </c>
      <c r="U48" s="12"/>
      <c r="V48" s="14"/>
      <c r="W48" s="105" t="s">
        <v>42</v>
      </c>
      <c r="X48" s="102"/>
      <c r="Y48" s="102"/>
      <c r="Z48" s="96"/>
      <c r="AA48" s="139">
        <v>8</v>
      </c>
      <c r="AB48" s="111"/>
      <c r="AC48" s="54"/>
      <c r="AD48" s="56"/>
      <c r="AE48" s="3"/>
      <c r="AF48" s="3"/>
    </row>
    <row r="49" spans="2:32" ht="19.5" customHeight="1">
      <c r="B49" s="39"/>
      <c r="C49" s="44"/>
      <c r="D49" s="335"/>
      <c r="E49" s="335"/>
      <c r="F49" s="335"/>
      <c r="G49" s="332"/>
      <c r="H49" s="125"/>
      <c r="I49" s="125"/>
      <c r="J49" s="125"/>
      <c r="K49" s="125"/>
      <c r="L49" s="125"/>
      <c r="M49" s="46"/>
      <c r="N49" s="47"/>
      <c r="O49" s="99" t="s">
        <v>69</v>
      </c>
      <c r="P49" s="99"/>
      <c r="Q49" s="99"/>
      <c r="R49" s="153"/>
      <c r="S49" s="139">
        <v>2</v>
      </c>
      <c r="T49" s="285" t="s">
        <v>193</v>
      </c>
      <c r="U49" s="12"/>
      <c r="V49" s="48"/>
      <c r="W49" s="105" t="s">
        <v>45</v>
      </c>
      <c r="X49" s="102"/>
      <c r="Y49" s="102"/>
      <c r="Z49" s="96"/>
      <c r="AA49" s="139">
        <v>5</v>
      </c>
      <c r="AB49" s="111"/>
      <c r="AC49" s="54"/>
      <c r="AD49" s="56"/>
      <c r="AE49" s="4"/>
      <c r="AF49" s="4"/>
    </row>
    <row r="50" spans="2:32" ht="19.5" customHeight="1">
      <c r="B50" s="39"/>
      <c r="C50" s="44"/>
      <c r="D50" s="99" t="s">
        <v>44</v>
      </c>
      <c r="E50" s="99"/>
      <c r="F50" s="138">
        <v>1</v>
      </c>
      <c r="G50" s="106" t="s">
        <v>177</v>
      </c>
      <c r="H50" s="70"/>
      <c r="I50" s="71"/>
      <c r="J50" s="71"/>
      <c r="K50" s="71"/>
      <c r="L50" s="71"/>
      <c r="M50" s="46"/>
      <c r="N50" s="47"/>
      <c r="O50" s="99" t="s">
        <v>70</v>
      </c>
      <c r="P50" s="99"/>
      <c r="Q50" s="99"/>
      <c r="R50" s="155"/>
      <c r="S50" s="139">
        <v>5</v>
      </c>
      <c r="T50" s="285" t="s">
        <v>193</v>
      </c>
      <c r="U50" s="47"/>
      <c r="V50" s="72"/>
      <c r="W50" s="105" t="s">
        <v>40</v>
      </c>
      <c r="X50" s="102"/>
      <c r="Y50" s="102"/>
      <c r="Z50" s="96"/>
      <c r="AA50" s="139">
        <v>46</v>
      </c>
      <c r="AB50" s="274"/>
      <c r="AC50" s="7"/>
      <c r="AD50" s="56"/>
      <c r="AE50" s="4"/>
      <c r="AF50" s="4"/>
    </row>
    <row r="51" spans="2:32" ht="19.5" customHeight="1">
      <c r="B51" s="39"/>
      <c r="C51" s="44"/>
      <c r="D51" s="99" t="s">
        <v>124</v>
      </c>
      <c r="E51" s="100"/>
      <c r="F51" s="141">
        <v>10</v>
      </c>
      <c r="G51" s="389" t="s">
        <v>195</v>
      </c>
      <c r="H51" s="333"/>
      <c r="I51" s="333"/>
      <c r="J51" s="333"/>
      <c r="K51" s="333"/>
      <c r="L51" s="333"/>
      <c r="M51" s="46"/>
      <c r="N51" s="47"/>
      <c r="O51" s="379"/>
      <c r="P51" s="379"/>
      <c r="Q51" s="379"/>
      <c r="R51" s="380"/>
      <c r="S51" s="139"/>
      <c r="T51" s="285" t="s">
        <v>193</v>
      </c>
      <c r="U51" s="47"/>
      <c r="V51" s="48"/>
      <c r="W51" s="105" t="s">
        <v>39</v>
      </c>
      <c r="X51" s="102"/>
      <c r="Y51" s="102"/>
      <c r="Z51" s="96"/>
      <c r="AA51" s="139">
        <v>34</v>
      </c>
      <c r="AB51" s="111"/>
      <c r="AC51" s="7"/>
      <c r="AD51" s="56"/>
      <c r="AE51" s="4"/>
      <c r="AF51" s="4"/>
    </row>
    <row r="52" spans="2:32" ht="19.5" customHeight="1">
      <c r="B52" s="39"/>
      <c r="C52" s="44"/>
      <c r="D52" s="99" t="s">
        <v>46</v>
      </c>
      <c r="E52" s="99"/>
      <c r="F52" s="218" t="s">
        <v>125</v>
      </c>
      <c r="G52" s="377" t="s">
        <v>46</v>
      </c>
      <c r="H52" s="333"/>
      <c r="I52" s="333"/>
      <c r="J52" s="333"/>
      <c r="K52" s="333"/>
      <c r="L52" s="333"/>
      <c r="M52" s="46"/>
      <c r="N52" s="47"/>
      <c r="O52" s="388"/>
      <c r="P52" s="317"/>
      <c r="Q52" s="317"/>
      <c r="R52" s="317"/>
      <c r="S52" s="141"/>
      <c r="T52" s="285" t="s">
        <v>193</v>
      </c>
      <c r="U52" s="47"/>
      <c r="V52" s="48"/>
      <c r="W52" s="105" t="s">
        <v>127</v>
      </c>
      <c r="X52" s="102"/>
      <c r="Y52" s="102"/>
      <c r="Z52" s="96"/>
      <c r="AA52" s="139">
        <v>12</v>
      </c>
      <c r="AB52" s="111"/>
      <c r="AC52" s="54"/>
      <c r="AD52" s="55"/>
      <c r="AE52" s="1"/>
      <c r="AF52" s="1"/>
    </row>
    <row r="53" spans="2:32" ht="19.5" customHeight="1">
      <c r="B53" s="39"/>
      <c r="C53" s="44"/>
      <c r="D53" s="101" t="s">
        <v>47</v>
      </c>
      <c r="E53" s="99"/>
      <c r="F53" s="45"/>
      <c r="G53" s="108"/>
      <c r="H53" s="109" t="s">
        <v>141</v>
      </c>
      <c r="I53" s="147">
        <v>0</v>
      </c>
      <c r="J53" s="203"/>
      <c r="K53" s="110" t="s">
        <v>92</v>
      </c>
      <c r="L53" s="147">
        <v>0</v>
      </c>
      <c r="M53" s="50"/>
      <c r="N53" s="48"/>
      <c r="O53" s="380"/>
      <c r="P53" s="380"/>
      <c r="Q53" s="380"/>
      <c r="R53" s="380"/>
      <c r="S53" s="139"/>
      <c r="T53" s="285" t="s">
        <v>193</v>
      </c>
      <c r="U53" s="46"/>
      <c r="V53" s="48"/>
      <c r="W53" s="105" t="s">
        <v>128</v>
      </c>
      <c r="X53" s="135"/>
      <c r="Y53" s="135"/>
      <c r="Z53" s="96"/>
      <c r="AA53" s="139">
        <v>17</v>
      </c>
      <c r="AB53" s="111"/>
      <c r="AC53" s="7"/>
      <c r="AD53" s="55"/>
      <c r="AE53" s="1"/>
      <c r="AF53" s="1"/>
    </row>
    <row r="54" spans="2:30" ht="19.5" customHeight="1">
      <c r="B54" s="39"/>
      <c r="C54" s="44"/>
      <c r="D54" s="372" t="s">
        <v>198</v>
      </c>
      <c r="E54" s="373"/>
      <c r="F54" s="373"/>
      <c r="G54" s="373"/>
      <c r="H54" s="373"/>
      <c r="I54" s="373"/>
      <c r="J54" s="373"/>
      <c r="K54" s="373"/>
      <c r="L54" s="373"/>
      <c r="M54" s="50"/>
      <c r="N54" s="48"/>
      <c r="O54" s="388"/>
      <c r="P54" s="317"/>
      <c r="Q54" s="317"/>
      <c r="R54" s="317"/>
      <c r="S54" s="141"/>
      <c r="T54" s="285" t="s">
        <v>193</v>
      </c>
      <c r="U54" s="46"/>
      <c r="V54" s="47"/>
      <c r="W54" s="101" t="s">
        <v>168</v>
      </c>
      <c r="X54" s="136"/>
      <c r="Y54" s="136"/>
      <c r="Z54" s="316" t="s">
        <v>196</v>
      </c>
      <c r="AA54" s="317"/>
      <c r="AB54" s="275"/>
      <c r="AC54" s="49"/>
      <c r="AD54" s="43"/>
    </row>
    <row r="55" spans="2:30" ht="19.5" customHeight="1">
      <c r="B55" s="59"/>
      <c r="C55" s="53"/>
      <c r="D55" s="101" t="s">
        <v>48</v>
      </c>
      <c r="E55" s="99"/>
      <c r="F55" s="45"/>
      <c r="G55" s="374" t="s">
        <v>199</v>
      </c>
      <c r="H55" s="375"/>
      <c r="I55" s="375"/>
      <c r="J55" s="375"/>
      <c r="K55" s="375"/>
      <c r="L55" s="375"/>
      <c r="M55" s="50"/>
      <c r="N55" s="78"/>
      <c r="O55" s="349" t="s">
        <v>140</v>
      </c>
      <c r="P55" s="349"/>
      <c r="Q55" s="350"/>
      <c r="U55" s="50"/>
      <c r="V55" s="53"/>
      <c r="X55" s="106"/>
      <c r="Z55" s="106" t="s">
        <v>161</v>
      </c>
      <c r="AA55" s="186"/>
      <c r="AB55" s="275"/>
      <c r="AC55" s="54"/>
      <c r="AD55" s="43"/>
    </row>
    <row r="56" spans="2:30" ht="19.5" customHeight="1">
      <c r="B56" s="59"/>
      <c r="C56" s="53"/>
      <c r="D56" s="372" t="s">
        <v>200</v>
      </c>
      <c r="E56" s="376"/>
      <c r="F56" s="376"/>
      <c r="G56" s="376"/>
      <c r="H56" s="376"/>
      <c r="I56" s="376"/>
      <c r="J56" s="376"/>
      <c r="K56" s="376"/>
      <c r="L56" s="376"/>
      <c r="M56" s="50"/>
      <c r="N56" s="78"/>
      <c r="O56" s="350"/>
      <c r="P56" s="350"/>
      <c r="Q56" s="350"/>
      <c r="R56" s="126"/>
      <c r="S56" s="127"/>
      <c r="T56" s="12"/>
      <c r="U56" s="50"/>
      <c r="V56" s="53"/>
      <c r="W56" s="101" t="s">
        <v>169</v>
      </c>
      <c r="X56" s="136"/>
      <c r="Y56" s="136"/>
      <c r="Z56" s="383" t="s">
        <v>196</v>
      </c>
      <c r="AA56" s="383"/>
      <c r="AB56" s="275"/>
      <c r="AC56" s="49"/>
      <c r="AD56" s="43"/>
    </row>
    <row r="57" spans="2:33" ht="19.5" customHeight="1">
      <c r="B57" s="59"/>
      <c r="C57" s="53"/>
      <c r="D57" s="105" t="s">
        <v>49</v>
      </c>
      <c r="E57" s="99"/>
      <c r="F57" s="45"/>
      <c r="G57" s="111" t="s">
        <v>73</v>
      </c>
      <c r="I57" s="146">
        <v>1</v>
      </c>
      <c r="J57" s="203"/>
      <c r="K57" s="110" t="s">
        <v>76</v>
      </c>
      <c r="L57" s="146">
        <v>1</v>
      </c>
      <c r="M57" s="50"/>
      <c r="N57" s="78"/>
      <c r="O57" s="99" t="s">
        <v>3</v>
      </c>
      <c r="P57" s="99"/>
      <c r="Q57" s="379"/>
      <c r="R57" s="327"/>
      <c r="S57" s="327"/>
      <c r="T57" s="12"/>
      <c r="U57" s="50"/>
      <c r="V57" s="53"/>
      <c r="W57" s="137"/>
      <c r="X57" s="137"/>
      <c r="Y57" s="102"/>
      <c r="Z57" s="212" t="s">
        <v>161</v>
      </c>
      <c r="AA57" s="186"/>
      <c r="AB57" s="275"/>
      <c r="AC57" s="49"/>
      <c r="AD57" s="43"/>
      <c r="AE57" s="6"/>
      <c r="AF57" s="6"/>
      <c r="AG57" s="6"/>
    </row>
    <row r="58" spans="2:33" ht="19.5" customHeight="1">
      <c r="B58" s="59"/>
      <c r="C58" s="53"/>
      <c r="D58" s="378"/>
      <c r="E58" s="378"/>
      <c r="F58" s="45"/>
      <c r="G58" s="112" t="s">
        <v>74</v>
      </c>
      <c r="I58" s="146">
        <v>2</v>
      </c>
      <c r="J58" s="203"/>
      <c r="K58" s="110" t="s">
        <v>139</v>
      </c>
      <c r="L58" s="146">
        <v>0</v>
      </c>
      <c r="M58" s="50"/>
      <c r="N58" s="78"/>
      <c r="O58" s="99" t="s">
        <v>3</v>
      </c>
      <c r="P58" s="99"/>
      <c r="Q58" s="380"/>
      <c r="R58" s="317"/>
      <c r="S58" s="317"/>
      <c r="T58" s="12"/>
      <c r="U58" s="50"/>
      <c r="V58" s="53"/>
      <c r="W58" s="101" t="s">
        <v>176</v>
      </c>
      <c r="X58" s="136"/>
      <c r="Y58" s="136"/>
      <c r="Z58" s="383" t="s">
        <v>197</v>
      </c>
      <c r="AA58" s="383"/>
      <c r="AB58" s="275"/>
      <c r="AC58" s="49"/>
      <c r="AD58" s="43"/>
      <c r="AE58" s="6"/>
      <c r="AF58" s="6"/>
      <c r="AG58" s="6"/>
    </row>
    <row r="59" spans="2:33" ht="19.5" customHeight="1" thickBot="1">
      <c r="B59" s="39"/>
      <c r="C59" s="61"/>
      <c r="D59" s="65"/>
      <c r="E59" s="65"/>
      <c r="F59" s="65"/>
      <c r="G59" s="113"/>
      <c r="H59" s="97"/>
      <c r="I59" s="148"/>
      <c r="J59" s="148"/>
      <c r="K59" s="28"/>
      <c r="L59" s="28"/>
      <c r="M59" s="62"/>
      <c r="N59" s="79"/>
      <c r="O59" s="156" t="s">
        <v>3</v>
      </c>
      <c r="P59" s="156"/>
      <c r="Q59" s="381"/>
      <c r="R59" s="382"/>
      <c r="S59" s="382"/>
      <c r="T59" s="35"/>
      <c r="U59" s="64"/>
      <c r="V59" s="63"/>
      <c r="W59" s="204"/>
      <c r="X59" s="204"/>
      <c r="Y59" s="185"/>
      <c r="Z59" s="204" t="s">
        <v>161</v>
      </c>
      <c r="AA59" s="113"/>
      <c r="AB59" s="66"/>
      <c r="AC59" s="67"/>
      <c r="AD59" s="43"/>
      <c r="AE59" s="6"/>
      <c r="AF59" s="6"/>
      <c r="AG59" s="6"/>
    </row>
    <row r="60" spans="2:33" ht="13.5" thickTop="1">
      <c r="B60" s="39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6"/>
      <c r="AF60" s="6"/>
      <c r="AG60" s="6"/>
    </row>
    <row r="61" spans="31:33" ht="12.75">
      <c r="AE61" s="6"/>
      <c r="AF61" s="6"/>
      <c r="AG61" s="6"/>
    </row>
    <row r="64" ht="12.75">
      <c r="AB64" s="6"/>
    </row>
  </sheetData>
  <mergeCells count="57">
    <mergeCell ref="Z58:AA58"/>
    <mergeCell ref="Z56:AA56"/>
    <mergeCell ref="Z46:AA46"/>
    <mergeCell ref="G35:K35"/>
    <mergeCell ref="G36:K36"/>
    <mergeCell ref="O51:R51"/>
    <mergeCell ref="O52:R52"/>
    <mergeCell ref="O53:R53"/>
    <mergeCell ref="O54:R54"/>
    <mergeCell ref="G51:L51"/>
    <mergeCell ref="D58:E58"/>
    <mergeCell ref="Q57:S57"/>
    <mergeCell ref="Q58:S58"/>
    <mergeCell ref="Q59:S59"/>
    <mergeCell ref="D47:J47"/>
    <mergeCell ref="D54:L54"/>
    <mergeCell ref="G55:L55"/>
    <mergeCell ref="D56:L56"/>
    <mergeCell ref="G52:L52"/>
    <mergeCell ref="W39:Y39"/>
    <mergeCell ref="D44:J44"/>
    <mergeCell ref="D45:J45"/>
    <mergeCell ref="D46:J46"/>
    <mergeCell ref="W35:Y35"/>
    <mergeCell ref="W36:Y36"/>
    <mergeCell ref="W37:Y37"/>
    <mergeCell ref="W38:Y38"/>
    <mergeCell ref="O4:Q5"/>
    <mergeCell ref="W4:Y5"/>
    <mergeCell ref="AA4:AB5"/>
    <mergeCell ref="O55:Q56"/>
    <mergeCell ref="AA20:AC21"/>
    <mergeCell ref="O23:Q24"/>
    <mergeCell ref="V7:AC19"/>
    <mergeCell ref="O19:S20"/>
    <mergeCell ref="W23:AB23"/>
    <mergeCell ref="W34:Y34"/>
    <mergeCell ref="B8:B13"/>
    <mergeCell ref="D7:H8"/>
    <mergeCell ref="D18:J19"/>
    <mergeCell ref="D48:G49"/>
    <mergeCell ref="F9:L9"/>
    <mergeCell ref="F10:G10"/>
    <mergeCell ref="G12:L12"/>
    <mergeCell ref="G13:L13"/>
    <mergeCell ref="G14:L14"/>
    <mergeCell ref="F15:L15"/>
    <mergeCell ref="Z54:AA54"/>
    <mergeCell ref="I21:L21"/>
    <mergeCell ref="F11:G11"/>
    <mergeCell ref="J10:L10"/>
    <mergeCell ref="J11:L11"/>
    <mergeCell ref="F16:H16"/>
    <mergeCell ref="F17:L17"/>
    <mergeCell ref="Z22:AB22"/>
    <mergeCell ref="O21:S21"/>
    <mergeCell ref="O22:S22"/>
  </mergeCells>
  <printOptions horizontalCentered="1" verticalCentered="1"/>
  <pageMargins left="0.7" right="0.748031496062992" top="0.45" bottom="0.498031496" header="0.511811023622047" footer="0.511811023622047"/>
  <pageSetup horizontalDpi="300" verticalDpi="300" orientation="portrait" scale="65" r:id="rId4"/>
  <ignoredErrors>
    <ignoredError sqref="I29" formula="1"/>
  </ignoredErrors>
  <drawing r:id="rId3"/>
  <legacyDrawing r:id="rId2"/>
  <oleObjects>
    <oleObject progId="Paint.Picture" shapeId="7385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28">
      <selection activeCell="J33" sqref="J33:N33"/>
    </sheetView>
  </sheetViews>
  <sheetFormatPr defaultColWidth="9.140625" defaultRowHeight="12.75"/>
  <cols>
    <col min="1" max="2" width="1.57421875" style="8" customWidth="1"/>
    <col min="3" max="3" width="16.28125" style="8" customWidth="1"/>
    <col min="4" max="4" width="4.8515625" style="8" customWidth="1"/>
    <col min="5" max="5" width="1.7109375" style="8" customWidth="1"/>
    <col min="6" max="6" width="1.28515625" style="8" customWidth="1"/>
    <col min="7" max="7" width="5.140625" style="8" customWidth="1"/>
    <col min="8" max="8" width="4.7109375" style="8" customWidth="1"/>
    <col min="9" max="9" width="2.421875" style="8" customWidth="1"/>
    <col min="10" max="10" width="10.57421875" style="8" customWidth="1"/>
    <col min="11" max="11" width="9.57421875" style="8" customWidth="1"/>
    <col min="12" max="12" width="2.00390625" style="8" customWidth="1"/>
    <col min="13" max="13" width="6.7109375" style="8" customWidth="1"/>
    <col min="14" max="14" width="8.140625" style="8" customWidth="1"/>
    <col min="15" max="15" width="2.00390625" style="8" customWidth="1"/>
    <col min="16" max="16" width="6.00390625" style="8" customWidth="1"/>
    <col min="17" max="17" width="2.57421875" style="8" customWidth="1"/>
    <col min="18" max="18" width="6.7109375" style="8" customWidth="1"/>
    <col min="19" max="20" width="1.7109375" style="8" customWidth="1"/>
    <col min="21" max="16384" width="9.140625" style="8" customWidth="1"/>
  </cols>
  <sheetData>
    <row r="1" spans="2:20" ht="14.25" thickBot="1">
      <c r="B1" s="24"/>
      <c r="C1" s="24"/>
      <c r="D1" s="24"/>
      <c r="E1" s="24"/>
      <c r="F1" s="29"/>
      <c r="G1" s="2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13.5" customHeight="1" thickTop="1">
      <c r="B2" s="84"/>
      <c r="C2" s="206" t="s">
        <v>99</v>
      </c>
      <c r="D2" s="206" t="s">
        <v>170</v>
      </c>
      <c r="E2" s="176"/>
      <c r="F2" s="181"/>
      <c r="G2" s="182" t="s">
        <v>93</v>
      </c>
      <c r="H2" s="182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24"/>
    </row>
    <row r="3" spans="2:20" ht="13.5" customHeight="1">
      <c r="B3" s="18"/>
      <c r="C3" s="19" t="s">
        <v>100</v>
      </c>
      <c r="D3" s="175"/>
      <c r="E3" s="19"/>
      <c r="F3" s="165"/>
      <c r="G3" s="227" t="s">
        <v>94</v>
      </c>
      <c r="H3" s="19"/>
      <c r="I3" s="19"/>
      <c r="J3" s="157"/>
      <c r="K3" s="19" t="s">
        <v>97</v>
      </c>
      <c r="L3" s="19"/>
      <c r="M3" s="378"/>
      <c r="N3" s="327"/>
      <c r="O3" s="327"/>
      <c r="P3" s="327"/>
      <c r="Q3" s="327"/>
      <c r="R3" s="327"/>
      <c r="S3" s="22"/>
      <c r="T3" s="24"/>
    </row>
    <row r="4" spans="2:20" ht="13.5" customHeight="1">
      <c r="B4" s="18"/>
      <c r="C4" s="19" t="s">
        <v>101</v>
      </c>
      <c r="D4" s="161"/>
      <c r="E4" s="19"/>
      <c r="F4" s="165"/>
      <c r="G4" s="19" t="s">
        <v>95</v>
      </c>
      <c r="H4" s="19"/>
      <c r="I4" s="19"/>
      <c r="J4" s="378"/>
      <c r="K4" s="327"/>
      <c r="L4" s="327"/>
      <c r="M4" s="327"/>
      <c r="N4" s="327"/>
      <c r="O4" s="327"/>
      <c r="P4" s="327"/>
      <c r="Q4" s="327"/>
      <c r="R4" s="327"/>
      <c r="S4" s="22"/>
      <c r="T4" s="24"/>
    </row>
    <row r="5" spans="2:20" ht="13.5" customHeight="1">
      <c r="B5" s="18"/>
      <c r="C5" s="19" t="s">
        <v>102</v>
      </c>
      <c r="D5" s="161"/>
      <c r="E5" s="19"/>
      <c r="F5" s="165"/>
      <c r="G5" s="19" t="s">
        <v>96</v>
      </c>
      <c r="H5" s="19"/>
      <c r="I5" s="19"/>
      <c r="J5" s="390"/>
      <c r="K5" s="317"/>
      <c r="L5" s="317"/>
      <c r="M5" s="317"/>
      <c r="N5" s="317"/>
      <c r="O5" s="317"/>
      <c r="P5" s="317"/>
      <c r="Q5" s="317"/>
      <c r="R5" s="317"/>
      <c r="S5" s="22"/>
      <c r="T5" s="24"/>
    </row>
    <row r="6" spans="2:20" ht="13.5" customHeight="1">
      <c r="B6" s="18"/>
      <c r="C6" s="19" t="s">
        <v>103</v>
      </c>
      <c r="D6" s="161"/>
      <c r="E6" s="19"/>
      <c r="F6" s="165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22"/>
      <c r="T6" s="24"/>
    </row>
    <row r="7" spans="2:20" ht="13.5" customHeight="1" thickBot="1">
      <c r="B7" s="18"/>
      <c r="C7" s="19" t="s">
        <v>104</v>
      </c>
      <c r="D7" s="161"/>
      <c r="E7" s="19"/>
      <c r="F7" s="166"/>
      <c r="G7" s="30"/>
      <c r="H7" s="30"/>
      <c r="I7" s="30"/>
      <c r="J7" s="30"/>
      <c r="K7" s="30" t="s">
        <v>98</v>
      </c>
      <c r="L7" s="30"/>
      <c r="M7" s="30"/>
      <c r="N7" s="391"/>
      <c r="O7" s="392"/>
      <c r="P7" s="392"/>
      <c r="Q7" s="392"/>
      <c r="R7" s="392"/>
      <c r="S7" s="23"/>
      <c r="T7" s="24"/>
    </row>
    <row r="8" spans="2:20" ht="13.5" customHeight="1">
      <c r="B8" s="18"/>
      <c r="C8" s="19" t="s">
        <v>105</v>
      </c>
      <c r="D8" s="161"/>
      <c r="E8" s="19"/>
      <c r="F8" s="171"/>
      <c r="G8" s="172" t="s">
        <v>110</v>
      </c>
      <c r="H8" s="172"/>
      <c r="I8" s="172"/>
      <c r="J8" s="172"/>
      <c r="K8" s="82"/>
      <c r="L8" s="82"/>
      <c r="M8" s="82"/>
      <c r="N8" s="82"/>
      <c r="O8" s="82"/>
      <c r="P8" s="82"/>
      <c r="Q8" s="82"/>
      <c r="R8" s="82"/>
      <c r="S8" s="85"/>
      <c r="T8" s="24"/>
    </row>
    <row r="9" spans="2:20" ht="13.5" customHeight="1">
      <c r="B9" s="18"/>
      <c r="C9" s="19" t="s">
        <v>106</v>
      </c>
      <c r="D9" s="161"/>
      <c r="E9" s="19"/>
      <c r="F9" s="165"/>
      <c r="G9" s="19" t="s">
        <v>111</v>
      </c>
      <c r="H9" s="19"/>
      <c r="I9" s="19"/>
      <c r="J9" s="226">
        <f>SUMIF(Front!G22:G34,"&gt;15")+SUMIF(Front!I22:I34,"&gt;15")</f>
        <v>0</v>
      </c>
      <c r="K9" s="19" t="s">
        <v>113</v>
      </c>
      <c r="L9" s="227"/>
      <c r="M9" s="228">
        <f>IF(Front!G20="Yes",100,0)</f>
        <v>0</v>
      </c>
      <c r="N9" s="19" t="s">
        <v>107</v>
      </c>
      <c r="O9" s="19"/>
      <c r="P9" s="229">
        <v>0</v>
      </c>
      <c r="Q9" s="19"/>
      <c r="R9" s="19"/>
      <c r="S9" s="22"/>
      <c r="T9" s="24"/>
    </row>
    <row r="10" spans="2:20" ht="13.5" customHeight="1" thickBot="1">
      <c r="B10" s="18"/>
      <c r="C10" s="159"/>
      <c r="D10" s="162"/>
      <c r="E10" s="19"/>
      <c r="F10" s="165"/>
      <c r="G10" s="19" t="s">
        <v>112</v>
      </c>
      <c r="H10" s="19"/>
      <c r="I10" s="19"/>
      <c r="J10" s="226">
        <f>SUMIF(Front!G39:L47,"&gt;15")</f>
        <v>0</v>
      </c>
      <c r="K10" s="19" t="s">
        <v>9</v>
      </c>
      <c r="L10" s="227"/>
      <c r="M10" s="228">
        <f>IF(Front!G21="Yes",100,0)</f>
        <v>0</v>
      </c>
      <c r="N10" s="19" t="s">
        <v>108</v>
      </c>
      <c r="O10" s="19"/>
      <c r="P10" s="229">
        <v>0</v>
      </c>
      <c r="Q10" s="19"/>
      <c r="R10" s="19"/>
      <c r="S10" s="22"/>
      <c r="T10" s="24"/>
    </row>
    <row r="11" spans="2:20" ht="15.75" customHeight="1" thickBot="1">
      <c r="B11" s="84"/>
      <c r="C11" s="206" t="s">
        <v>107</v>
      </c>
      <c r="D11" s="207" t="s">
        <v>137</v>
      </c>
      <c r="E11" s="178"/>
      <c r="F11" s="166"/>
      <c r="G11" s="30"/>
      <c r="H11" s="30"/>
      <c r="I11" s="30"/>
      <c r="J11" s="30"/>
      <c r="K11" s="30"/>
      <c r="L11" s="30"/>
      <c r="M11" s="30"/>
      <c r="N11" s="230" t="s">
        <v>109</v>
      </c>
      <c r="O11" s="30"/>
      <c r="P11" s="231">
        <f>SUM(J9,J10,M9,M10,P9,P10)</f>
        <v>0</v>
      </c>
      <c r="Q11" s="30"/>
      <c r="R11" s="30"/>
      <c r="S11" s="23"/>
      <c r="T11" s="24"/>
    </row>
    <row r="12" spans="2:20" ht="13.5" customHeight="1">
      <c r="B12" s="18"/>
      <c r="C12" s="219"/>
      <c r="D12" s="220"/>
      <c r="E12" s="33"/>
      <c r="F12" s="171"/>
      <c r="G12" s="172" t="s">
        <v>115</v>
      </c>
      <c r="H12" s="172"/>
      <c r="I12" s="172"/>
      <c r="J12" s="173"/>
      <c r="K12" s="173"/>
      <c r="L12" s="173"/>
      <c r="M12" s="173"/>
      <c r="N12" s="173"/>
      <c r="O12" s="173"/>
      <c r="P12" s="173" t="s">
        <v>2</v>
      </c>
      <c r="Q12" s="173"/>
      <c r="R12" s="173"/>
      <c r="S12" s="174"/>
      <c r="T12" s="24"/>
    </row>
    <row r="13" spans="2:20" ht="13.5" customHeight="1">
      <c r="B13" s="18"/>
      <c r="C13" s="221"/>
      <c r="D13" s="222"/>
      <c r="E13" s="32"/>
      <c r="F13" s="165"/>
      <c r="G13" s="209" t="s">
        <v>116</v>
      </c>
      <c r="H13" s="210"/>
      <c r="I13" s="210"/>
      <c r="J13" s="209" t="s">
        <v>117</v>
      </c>
      <c r="K13" s="209"/>
      <c r="L13" s="209"/>
      <c r="M13" s="209"/>
      <c r="N13" s="209"/>
      <c r="O13" s="209"/>
      <c r="P13" s="209" t="s">
        <v>118</v>
      </c>
      <c r="Q13" s="209"/>
      <c r="R13" s="209" t="s">
        <v>114</v>
      </c>
      <c r="S13" s="22"/>
      <c r="T13" s="24"/>
    </row>
    <row r="14" spans="2:20" ht="13.5" customHeight="1">
      <c r="B14" s="18"/>
      <c r="C14" s="221"/>
      <c r="D14" s="222"/>
      <c r="E14" s="32"/>
      <c r="F14" s="165"/>
      <c r="G14" s="297"/>
      <c r="H14" s="211"/>
      <c r="I14" s="211"/>
      <c r="J14" s="393" t="s">
        <v>129</v>
      </c>
      <c r="K14" s="393"/>
      <c r="L14" s="393"/>
      <c r="M14" s="393"/>
      <c r="N14" s="393"/>
      <c r="O14" s="211"/>
      <c r="P14" s="297"/>
      <c r="Q14" s="211"/>
      <c r="R14" s="298">
        <f>IF(P14&gt;0,SUM(P$14:P14),"")</f>
      </c>
      <c r="S14" s="22"/>
      <c r="T14" s="24"/>
    </row>
    <row r="15" spans="2:20" ht="13.5" customHeight="1">
      <c r="B15" s="18"/>
      <c r="C15" s="223"/>
      <c r="D15" s="222"/>
      <c r="E15" s="32"/>
      <c r="F15" s="165"/>
      <c r="G15" s="158"/>
      <c r="H15" s="31"/>
      <c r="I15" s="31"/>
      <c r="J15" s="394"/>
      <c r="K15" s="394"/>
      <c r="L15" s="394"/>
      <c r="M15" s="394"/>
      <c r="N15" s="394"/>
      <c r="O15" s="31"/>
      <c r="P15" s="158"/>
      <c r="Q15" s="31"/>
      <c r="R15" s="225">
        <f>IF(P15&gt;0,SUM(P$14:P15),"")</f>
      </c>
      <c r="S15" s="22"/>
      <c r="T15" s="24"/>
    </row>
    <row r="16" spans="2:20" ht="13.5" customHeight="1">
      <c r="B16" s="18"/>
      <c r="C16" s="221"/>
      <c r="D16" s="222"/>
      <c r="E16" s="32"/>
      <c r="F16" s="165"/>
      <c r="G16" s="158"/>
      <c r="H16" s="31"/>
      <c r="I16" s="31"/>
      <c r="J16" s="394"/>
      <c r="K16" s="394"/>
      <c r="L16" s="394"/>
      <c r="M16" s="394"/>
      <c r="N16" s="394"/>
      <c r="O16" s="31"/>
      <c r="P16" s="158"/>
      <c r="Q16" s="31"/>
      <c r="R16" s="225">
        <f>IF(P16&gt;0,SUM(P$14:P16),"")</f>
      </c>
      <c r="S16" s="22"/>
      <c r="T16" s="24"/>
    </row>
    <row r="17" spans="2:20" ht="13.5" customHeight="1">
      <c r="B17" s="18"/>
      <c r="C17" s="223"/>
      <c r="D17" s="222"/>
      <c r="E17" s="32"/>
      <c r="F17" s="165"/>
      <c r="G17" s="158"/>
      <c r="H17" s="31"/>
      <c r="I17" s="31"/>
      <c r="J17" s="394"/>
      <c r="K17" s="394"/>
      <c r="L17" s="394"/>
      <c r="M17" s="394"/>
      <c r="N17" s="394"/>
      <c r="O17" s="31"/>
      <c r="P17" s="158"/>
      <c r="Q17" s="31"/>
      <c r="R17" s="225">
        <f>IF(P17&gt;0,SUM(P$14:P17),"")</f>
      </c>
      <c r="S17" s="22"/>
      <c r="T17" s="24"/>
    </row>
    <row r="18" spans="2:20" ht="13.5" customHeight="1">
      <c r="B18" s="18"/>
      <c r="C18" s="221"/>
      <c r="D18" s="222"/>
      <c r="E18" s="32"/>
      <c r="F18" s="165"/>
      <c r="G18" s="158"/>
      <c r="H18" s="31"/>
      <c r="I18" s="31"/>
      <c r="J18" s="394"/>
      <c r="K18" s="394"/>
      <c r="L18" s="394"/>
      <c r="M18" s="394"/>
      <c r="N18" s="394"/>
      <c r="O18" s="31"/>
      <c r="P18" s="158"/>
      <c r="Q18" s="31"/>
      <c r="R18" s="225">
        <f>IF(P18&gt;0,SUM(P$14:P18),"")</f>
      </c>
      <c r="S18" s="22"/>
      <c r="T18" s="24"/>
    </row>
    <row r="19" spans="2:23" ht="13.5" customHeight="1">
      <c r="B19" s="18"/>
      <c r="C19" s="223"/>
      <c r="D19" s="222"/>
      <c r="E19" s="32"/>
      <c r="F19" s="165"/>
      <c r="G19" s="158"/>
      <c r="H19" s="31"/>
      <c r="I19" s="31"/>
      <c r="J19" s="394"/>
      <c r="K19" s="394"/>
      <c r="L19" s="394"/>
      <c r="M19" s="394"/>
      <c r="N19" s="394"/>
      <c r="O19" s="31"/>
      <c r="P19" s="158"/>
      <c r="Q19" s="31"/>
      <c r="R19" s="225">
        <f>IF(P19&gt;0,SUM(P$14:P19),"")</f>
      </c>
      <c r="S19" s="22"/>
      <c r="T19" s="24"/>
      <c r="W19" s="9"/>
    </row>
    <row r="20" spans="2:20" ht="13.5" customHeight="1">
      <c r="B20" s="18"/>
      <c r="C20" s="221"/>
      <c r="D20" s="222"/>
      <c r="E20" s="32"/>
      <c r="F20" s="165"/>
      <c r="G20" s="158"/>
      <c r="H20" s="31"/>
      <c r="I20" s="31"/>
      <c r="J20" s="394"/>
      <c r="K20" s="394"/>
      <c r="L20" s="394"/>
      <c r="M20" s="394"/>
      <c r="N20" s="394"/>
      <c r="O20" s="31"/>
      <c r="P20" s="158"/>
      <c r="Q20" s="31"/>
      <c r="R20" s="225">
        <f>IF(P20&gt;0,SUM(P$14:P20),"")</f>
      </c>
      <c r="S20" s="22"/>
      <c r="T20" s="24"/>
    </row>
    <row r="21" spans="2:21" ht="13.5" customHeight="1" thickBot="1">
      <c r="B21" s="18"/>
      <c r="C21" s="299"/>
      <c r="D21" s="300"/>
      <c r="E21" s="33"/>
      <c r="F21" s="165"/>
      <c r="G21" s="158"/>
      <c r="H21" s="31"/>
      <c r="I21" s="31"/>
      <c r="J21" s="394"/>
      <c r="K21" s="394"/>
      <c r="L21" s="394"/>
      <c r="M21" s="394"/>
      <c r="N21" s="394"/>
      <c r="O21" s="31"/>
      <c r="P21" s="158"/>
      <c r="Q21" s="31"/>
      <c r="R21" s="225">
        <f>IF(P21&gt;0,SUM(P$14:P21),"")</f>
      </c>
      <c r="S21" s="22"/>
      <c r="T21" s="24"/>
      <c r="U21" s="9"/>
    </row>
    <row r="22" spans="1:21" ht="13.5" customHeight="1">
      <c r="A22" s="10"/>
      <c r="B22" s="84"/>
      <c r="C22" s="206" t="s">
        <v>138</v>
      </c>
      <c r="D22" s="208"/>
      <c r="E22" s="179"/>
      <c r="F22" s="167"/>
      <c r="G22" s="158"/>
      <c r="H22" s="31"/>
      <c r="I22" s="31"/>
      <c r="J22" s="394"/>
      <c r="K22" s="394"/>
      <c r="L22" s="394"/>
      <c r="M22" s="394"/>
      <c r="N22" s="394"/>
      <c r="O22" s="31"/>
      <c r="P22" s="158"/>
      <c r="Q22" s="31"/>
      <c r="R22" s="225">
        <f>IF(P22&gt;0,SUM(P$14:P22),"")</f>
      </c>
      <c r="S22" s="22"/>
      <c r="T22" s="24"/>
      <c r="U22" s="9"/>
    </row>
    <row r="23" spans="1:21" ht="13.5" customHeight="1">
      <c r="A23" s="10"/>
      <c r="B23" s="18"/>
      <c r="C23" s="219" t="s">
        <v>92</v>
      </c>
      <c r="D23" s="220"/>
      <c r="E23" s="33"/>
      <c r="F23" s="168"/>
      <c r="G23" s="158"/>
      <c r="H23" s="31"/>
      <c r="I23" s="31"/>
      <c r="J23" s="394"/>
      <c r="K23" s="394"/>
      <c r="L23" s="394"/>
      <c r="M23" s="394"/>
      <c r="N23" s="394"/>
      <c r="O23" s="31"/>
      <c r="P23" s="158"/>
      <c r="Q23" s="31"/>
      <c r="R23" s="225">
        <f>IF(P23&gt;0,SUM(P$14:P23),"")</f>
      </c>
      <c r="S23" s="22"/>
      <c r="T23" s="24"/>
      <c r="U23" s="9"/>
    </row>
    <row r="24" spans="1:21" ht="13.5" customHeight="1">
      <c r="A24" s="10"/>
      <c r="B24" s="18"/>
      <c r="C24" s="223" t="s">
        <v>91</v>
      </c>
      <c r="D24" s="222"/>
      <c r="E24" s="32"/>
      <c r="F24" s="168"/>
      <c r="G24" s="158"/>
      <c r="H24" s="31"/>
      <c r="I24" s="31"/>
      <c r="J24" s="394"/>
      <c r="K24" s="394"/>
      <c r="L24" s="394"/>
      <c r="M24" s="394"/>
      <c r="N24" s="394"/>
      <c r="O24" s="31"/>
      <c r="P24" s="158"/>
      <c r="Q24" s="31"/>
      <c r="R24" s="225">
        <f>IF(P24&gt;0,SUM(P$14:P24),"")</f>
      </c>
      <c r="S24" s="22"/>
      <c r="T24" s="24"/>
      <c r="U24" s="9"/>
    </row>
    <row r="25" spans="2:21" ht="13.5" customHeight="1">
      <c r="B25" s="18"/>
      <c r="C25" s="223"/>
      <c r="D25" s="222"/>
      <c r="E25" s="34"/>
      <c r="F25" s="168"/>
      <c r="G25" s="158"/>
      <c r="H25" s="31"/>
      <c r="I25" s="31"/>
      <c r="J25" s="394"/>
      <c r="K25" s="394"/>
      <c r="L25" s="394"/>
      <c r="M25" s="394"/>
      <c r="N25" s="394"/>
      <c r="O25" s="31"/>
      <c r="P25" s="158"/>
      <c r="Q25" s="31"/>
      <c r="R25" s="225">
        <f>IF(P25&gt;0,SUM(P$14:P25),"")</f>
      </c>
      <c r="S25" s="22"/>
      <c r="T25" s="24"/>
      <c r="U25" s="9"/>
    </row>
    <row r="26" spans="2:21" ht="13.5" customHeight="1">
      <c r="B26" s="18"/>
      <c r="C26" s="223" t="s">
        <v>132</v>
      </c>
      <c r="D26" s="222"/>
      <c r="E26" s="34"/>
      <c r="F26" s="168"/>
      <c r="G26" s="158"/>
      <c r="H26" s="31"/>
      <c r="I26" s="31"/>
      <c r="J26" s="394"/>
      <c r="K26" s="394"/>
      <c r="L26" s="394"/>
      <c r="M26" s="394"/>
      <c r="N26" s="394"/>
      <c r="O26" s="31"/>
      <c r="P26" s="158"/>
      <c r="Q26" s="31"/>
      <c r="R26" s="225">
        <f>IF(P26&gt;0,SUM(P$14:P26),"")</f>
      </c>
      <c r="S26" s="22"/>
      <c r="T26" s="24"/>
      <c r="U26" s="9"/>
    </row>
    <row r="27" spans="2:21" ht="13.5" customHeight="1">
      <c r="B27" s="18"/>
      <c r="C27" s="223" t="s">
        <v>133</v>
      </c>
      <c r="D27" s="222"/>
      <c r="E27" s="34"/>
      <c r="F27" s="168"/>
      <c r="G27" s="158"/>
      <c r="H27" s="31"/>
      <c r="I27" s="31"/>
      <c r="J27" s="394"/>
      <c r="K27" s="394"/>
      <c r="L27" s="394"/>
      <c r="M27" s="394"/>
      <c r="N27" s="394"/>
      <c r="O27" s="31"/>
      <c r="P27" s="158"/>
      <c r="Q27" s="31"/>
      <c r="R27" s="225">
        <f>IF(P27&gt;0,SUM(P$14:P27),"")</f>
      </c>
      <c r="S27" s="22"/>
      <c r="T27" s="24"/>
      <c r="U27" s="9"/>
    </row>
    <row r="28" spans="2:20" ht="13.5" customHeight="1">
      <c r="B28" s="18"/>
      <c r="C28" s="223" t="s">
        <v>134</v>
      </c>
      <c r="D28" s="222"/>
      <c r="E28" s="32"/>
      <c r="F28" s="168"/>
      <c r="G28" s="158"/>
      <c r="H28" s="31"/>
      <c r="I28" s="31"/>
      <c r="J28" s="394"/>
      <c r="K28" s="394"/>
      <c r="L28" s="394"/>
      <c r="M28" s="394"/>
      <c r="N28" s="394"/>
      <c r="O28" s="31"/>
      <c r="P28" s="158"/>
      <c r="Q28" s="31"/>
      <c r="R28" s="225">
        <f>IF(P28&gt;0,SUM(P$14:P28),"")</f>
      </c>
      <c r="S28" s="22"/>
      <c r="T28" s="24"/>
    </row>
    <row r="29" spans="2:20" ht="13.5" customHeight="1">
      <c r="B29" s="18"/>
      <c r="C29" s="223" t="s">
        <v>135</v>
      </c>
      <c r="D29" s="222"/>
      <c r="E29" s="34"/>
      <c r="F29" s="168"/>
      <c r="G29" s="158"/>
      <c r="H29" s="31"/>
      <c r="I29" s="31"/>
      <c r="J29" s="394"/>
      <c r="K29" s="394"/>
      <c r="L29" s="394"/>
      <c r="M29" s="394"/>
      <c r="N29" s="394"/>
      <c r="O29" s="31"/>
      <c r="P29" s="158"/>
      <c r="Q29" s="31"/>
      <c r="R29" s="225">
        <f>IF(P29&gt;0,SUM(P$14:P29),"")</f>
      </c>
      <c r="S29" s="22"/>
      <c r="T29" s="24"/>
    </row>
    <row r="30" spans="2:20" ht="13.5" customHeight="1">
      <c r="B30" s="18"/>
      <c r="C30" s="223" t="s">
        <v>136</v>
      </c>
      <c r="D30" s="222"/>
      <c r="E30" s="34"/>
      <c r="F30" s="168"/>
      <c r="G30" s="158"/>
      <c r="H30" s="31"/>
      <c r="I30" s="31"/>
      <c r="J30" s="394"/>
      <c r="K30" s="394"/>
      <c r="L30" s="394"/>
      <c r="M30" s="394"/>
      <c r="N30" s="394"/>
      <c r="O30" s="31"/>
      <c r="P30" s="158"/>
      <c r="Q30" s="31"/>
      <c r="R30" s="225">
        <f>IF(P30&gt;0,SUM(P$14:P30),"")</f>
      </c>
      <c r="S30" s="22"/>
      <c r="T30" s="24"/>
    </row>
    <row r="31" spans="2:20" ht="13.5" customHeight="1">
      <c r="B31" s="18"/>
      <c r="C31" s="223"/>
      <c r="D31" s="222"/>
      <c r="E31" s="34"/>
      <c r="F31" s="168"/>
      <c r="G31" s="158"/>
      <c r="H31" s="31"/>
      <c r="I31" s="31"/>
      <c r="J31" s="394"/>
      <c r="K31" s="394"/>
      <c r="L31" s="394"/>
      <c r="M31" s="394"/>
      <c r="N31" s="394"/>
      <c r="O31" s="31"/>
      <c r="P31" s="158"/>
      <c r="Q31" s="31"/>
      <c r="R31" s="225">
        <f>IF(P31&gt;0,SUM(P$14:P31),"")</f>
      </c>
      <c r="S31" s="22"/>
      <c r="T31" s="24"/>
    </row>
    <row r="32" spans="2:20" ht="13.5" customHeight="1">
      <c r="B32" s="18"/>
      <c r="C32" s="223"/>
      <c r="D32" s="222"/>
      <c r="E32" s="34"/>
      <c r="F32" s="168"/>
      <c r="G32" s="158"/>
      <c r="H32" s="31"/>
      <c r="I32" s="31"/>
      <c r="J32" s="394"/>
      <c r="K32" s="394"/>
      <c r="L32" s="394"/>
      <c r="M32" s="394"/>
      <c r="N32" s="394"/>
      <c r="O32" s="31"/>
      <c r="P32" s="158"/>
      <c r="Q32" s="31"/>
      <c r="R32" s="225">
        <f>IF(P32&gt;0,SUM(P$14:P32),"")</f>
      </c>
      <c r="S32" s="22"/>
      <c r="T32" s="24"/>
    </row>
    <row r="33" spans="2:20" ht="13.5" customHeight="1">
      <c r="B33" s="18"/>
      <c r="C33" s="223"/>
      <c r="D33" s="287"/>
      <c r="E33" s="34"/>
      <c r="F33" s="168"/>
      <c r="G33" s="158"/>
      <c r="H33" s="31"/>
      <c r="I33" s="31"/>
      <c r="J33" s="394"/>
      <c r="K33" s="394"/>
      <c r="L33" s="394"/>
      <c r="M33" s="394"/>
      <c r="N33" s="394"/>
      <c r="O33" s="31"/>
      <c r="P33" s="158"/>
      <c r="Q33" s="31"/>
      <c r="R33" s="225">
        <f>IF(P33&gt;0,SUM(P$14:P33),"")</f>
      </c>
      <c r="S33" s="22"/>
      <c r="T33" s="24"/>
    </row>
    <row r="34" spans="2:20" ht="13.5" customHeight="1">
      <c r="B34" s="18"/>
      <c r="C34" s="223"/>
      <c r="D34" s="288"/>
      <c r="E34" s="34"/>
      <c r="F34" s="168"/>
      <c r="G34" s="158"/>
      <c r="H34" s="31"/>
      <c r="I34" s="31"/>
      <c r="J34" s="394"/>
      <c r="K34" s="394"/>
      <c r="L34" s="394"/>
      <c r="M34" s="394"/>
      <c r="N34" s="394"/>
      <c r="O34" s="31"/>
      <c r="P34" s="158"/>
      <c r="Q34" s="31"/>
      <c r="R34" s="225">
        <f>IF(P34&gt;0,SUM(P$14:P34),"")</f>
      </c>
      <c r="S34" s="22"/>
      <c r="T34" s="24"/>
    </row>
    <row r="35" spans="2:24" ht="13.5" customHeight="1">
      <c r="B35" s="18"/>
      <c r="C35" s="223"/>
      <c r="D35" s="287"/>
      <c r="E35" s="34"/>
      <c r="F35" s="167"/>
      <c r="G35" s="158"/>
      <c r="H35" s="31"/>
      <c r="I35" s="31"/>
      <c r="J35" s="394"/>
      <c r="K35" s="394"/>
      <c r="L35" s="394"/>
      <c r="M35" s="394"/>
      <c r="N35" s="394"/>
      <c r="O35" s="31"/>
      <c r="P35" s="158"/>
      <c r="Q35" s="31"/>
      <c r="R35" s="225">
        <f>IF(P35&gt;0,SUM(P$14:P35),"")</f>
      </c>
      <c r="S35" s="22"/>
      <c r="T35" s="24"/>
      <c r="X35" s="9"/>
    </row>
    <row r="36" spans="1:20" ht="13.5" customHeight="1" thickBot="1">
      <c r="A36" s="9"/>
      <c r="B36" s="257"/>
      <c r="C36" s="116"/>
      <c r="D36" s="116"/>
      <c r="E36" s="32"/>
      <c r="F36" s="169"/>
      <c r="G36" s="158"/>
      <c r="H36" s="31"/>
      <c r="I36" s="31"/>
      <c r="J36" s="394"/>
      <c r="K36" s="394"/>
      <c r="L36" s="394"/>
      <c r="M36" s="394"/>
      <c r="N36" s="394"/>
      <c r="O36" s="31"/>
      <c r="P36" s="158"/>
      <c r="Q36" s="31"/>
      <c r="R36" s="225">
        <f>IF(P36&gt;0,SUM(P$14:P36),"")</f>
      </c>
      <c r="S36" s="22"/>
      <c r="T36" s="24"/>
    </row>
    <row r="37" spans="1:20" ht="13.5" customHeight="1">
      <c r="A37" s="10"/>
      <c r="B37" s="84"/>
      <c r="C37" s="206" t="s">
        <v>130</v>
      </c>
      <c r="D37" s="177"/>
      <c r="E37" s="180"/>
      <c r="F37" s="169"/>
      <c r="G37" s="158"/>
      <c r="H37" s="31"/>
      <c r="I37" s="31"/>
      <c r="J37" s="394"/>
      <c r="K37" s="394"/>
      <c r="L37" s="394"/>
      <c r="M37" s="394"/>
      <c r="N37" s="394"/>
      <c r="O37" s="31"/>
      <c r="P37" s="158"/>
      <c r="Q37" s="31"/>
      <c r="R37" s="225">
        <f>IF(P37&gt;0,SUM(P$14:P37),"")</f>
      </c>
      <c r="S37" s="22"/>
      <c r="T37" s="24"/>
    </row>
    <row r="38" spans="1:20" ht="13.5" customHeight="1">
      <c r="A38" s="10"/>
      <c r="B38" s="24"/>
      <c r="C38" s="19" t="s">
        <v>131</v>
      </c>
      <c r="D38" s="292"/>
      <c r="E38" s="32"/>
      <c r="F38" s="169"/>
      <c r="G38" s="158"/>
      <c r="H38" s="31"/>
      <c r="I38" s="31"/>
      <c r="J38" s="394"/>
      <c r="K38" s="394"/>
      <c r="L38" s="394"/>
      <c r="M38" s="394"/>
      <c r="N38" s="394"/>
      <c r="O38" s="31"/>
      <c r="P38" s="158"/>
      <c r="Q38" s="31"/>
      <c r="R38" s="225">
        <f>IF(P38&gt;0,SUM(P$14:P38),"")</f>
      </c>
      <c r="S38" s="22"/>
      <c r="T38" s="24"/>
    </row>
    <row r="39" spans="1:20" ht="13.5" customHeight="1">
      <c r="A39" s="10"/>
      <c r="B39" s="18"/>
      <c r="C39" s="19" t="s">
        <v>126</v>
      </c>
      <c r="D39" s="293"/>
      <c r="E39" s="34"/>
      <c r="F39" s="167"/>
      <c r="G39" s="158"/>
      <c r="H39" s="31"/>
      <c r="I39" s="31"/>
      <c r="J39" s="394"/>
      <c r="K39" s="394"/>
      <c r="L39" s="394"/>
      <c r="M39" s="394"/>
      <c r="N39" s="394"/>
      <c r="O39" s="31"/>
      <c r="P39" s="158"/>
      <c r="Q39" s="31"/>
      <c r="R39" s="225">
        <f>IF(P39&gt;0,SUM(P$14:P39),"")</f>
      </c>
      <c r="S39" s="22"/>
      <c r="T39" s="24"/>
    </row>
    <row r="40" spans="1:20" ht="13.5" customHeight="1">
      <c r="A40" s="10"/>
      <c r="B40" s="19"/>
      <c r="C40" s="19" t="s">
        <v>135</v>
      </c>
      <c r="D40" s="293"/>
      <c r="E40" s="34"/>
      <c r="F40" s="169"/>
      <c r="G40" s="158"/>
      <c r="H40" s="31"/>
      <c r="I40" s="31"/>
      <c r="J40" s="394"/>
      <c r="K40" s="394"/>
      <c r="L40" s="394"/>
      <c r="M40" s="394"/>
      <c r="N40" s="394"/>
      <c r="O40" s="31"/>
      <c r="P40" s="158"/>
      <c r="Q40" s="31"/>
      <c r="R40" s="225">
        <f>IF(P40&gt;0,SUM(P$14:P40),"")</f>
      </c>
      <c r="S40" s="22"/>
      <c r="T40" s="24"/>
    </row>
    <row r="41" spans="2:20" ht="13.5" customHeight="1">
      <c r="B41" s="18"/>
      <c r="C41" s="19" t="s">
        <v>136</v>
      </c>
      <c r="D41" s="293"/>
      <c r="E41" s="34"/>
      <c r="F41" s="169"/>
      <c r="G41" s="158"/>
      <c r="H41" s="31"/>
      <c r="I41" s="31"/>
      <c r="J41" s="394"/>
      <c r="K41" s="394"/>
      <c r="L41" s="394"/>
      <c r="M41" s="394"/>
      <c r="N41" s="394"/>
      <c r="O41" s="31"/>
      <c r="P41" s="158"/>
      <c r="Q41" s="31"/>
      <c r="R41" s="225">
        <f>IF(P41&gt;0,SUM(P$14:P41),"")</f>
      </c>
      <c r="S41" s="22"/>
      <c r="T41" s="24"/>
    </row>
    <row r="42" spans="2:20" ht="13.5" customHeight="1" thickBot="1">
      <c r="B42" s="25"/>
      <c r="C42" s="282"/>
      <c r="D42" s="282"/>
      <c r="E42" s="278"/>
      <c r="F42" s="169"/>
      <c r="G42" s="158"/>
      <c r="H42" s="31"/>
      <c r="I42" s="31"/>
      <c r="J42" s="394"/>
      <c r="K42" s="394"/>
      <c r="L42" s="394"/>
      <c r="M42" s="394"/>
      <c r="N42" s="394"/>
      <c r="O42" s="31"/>
      <c r="P42" s="158"/>
      <c r="Q42" s="31"/>
      <c r="R42" s="225">
        <f>IF(P42&gt;0,SUM(P$14:P42),"")</f>
      </c>
      <c r="S42" s="22"/>
      <c r="T42" s="24"/>
    </row>
    <row r="43" spans="2:20" ht="13.5" customHeight="1" thickTop="1">
      <c r="B43" s="18"/>
      <c r="C43" s="209" t="s">
        <v>185</v>
      </c>
      <c r="D43" s="32"/>
      <c r="E43" s="276"/>
      <c r="F43" s="169"/>
      <c r="G43" s="158"/>
      <c r="H43" s="31"/>
      <c r="I43" s="31"/>
      <c r="J43" s="394"/>
      <c r="K43" s="394"/>
      <c r="L43" s="394"/>
      <c r="M43" s="394"/>
      <c r="N43" s="394"/>
      <c r="O43" s="31"/>
      <c r="P43" s="158"/>
      <c r="Q43" s="31"/>
      <c r="R43" s="225">
        <f>IF(P43&gt;0,SUM(P$14:P43),"")</f>
      </c>
      <c r="S43" s="22"/>
      <c r="T43" s="24"/>
    </row>
    <row r="44" spans="2:20" ht="13.5" customHeight="1">
      <c r="B44" s="18"/>
      <c r="C44" s="279" t="s">
        <v>186</v>
      </c>
      <c r="D44" s="294"/>
      <c r="E44" s="276"/>
      <c r="F44" s="169"/>
      <c r="G44" s="158"/>
      <c r="H44" s="31"/>
      <c r="I44" s="31"/>
      <c r="J44" s="394"/>
      <c r="K44" s="394"/>
      <c r="L44" s="394"/>
      <c r="M44" s="394"/>
      <c r="N44" s="394"/>
      <c r="O44" s="31"/>
      <c r="P44" s="158"/>
      <c r="Q44" s="31"/>
      <c r="R44" s="225">
        <f>IF(P44&gt;0,SUM(P$14:P44),"")</f>
      </c>
      <c r="S44" s="22"/>
      <c r="T44" s="24"/>
    </row>
    <row r="45" spans="1:20" ht="13.5" customHeight="1">
      <c r="A45" s="10"/>
      <c r="B45" s="18"/>
      <c r="C45" s="279" t="s">
        <v>187</v>
      </c>
      <c r="D45" s="295"/>
      <c r="E45" s="276"/>
      <c r="F45" s="169"/>
      <c r="G45" s="158"/>
      <c r="H45" s="31"/>
      <c r="I45" s="31"/>
      <c r="J45" s="394"/>
      <c r="K45" s="394"/>
      <c r="L45" s="394"/>
      <c r="M45" s="394"/>
      <c r="N45" s="394"/>
      <c r="O45" s="31"/>
      <c r="P45" s="158"/>
      <c r="Q45" s="31"/>
      <c r="R45" s="225">
        <f>IF(P45&gt;0,SUM(P$14:P45),"")</f>
      </c>
      <c r="S45" s="22"/>
      <c r="T45" s="24"/>
    </row>
    <row r="46" spans="1:20" ht="13.5" customHeight="1">
      <c r="A46" s="10"/>
      <c r="B46" s="18"/>
      <c r="C46" s="279" t="s">
        <v>188</v>
      </c>
      <c r="D46" s="296"/>
      <c r="E46" s="276"/>
      <c r="F46" s="169"/>
      <c r="G46" s="158"/>
      <c r="H46" s="31"/>
      <c r="I46" s="31"/>
      <c r="J46" s="394"/>
      <c r="K46" s="394"/>
      <c r="L46" s="394"/>
      <c r="M46" s="394"/>
      <c r="N46" s="394"/>
      <c r="O46" s="31"/>
      <c r="P46" s="158"/>
      <c r="Q46" s="31"/>
      <c r="R46" s="225">
        <f>IF(P46&gt;0,SUM(P$14:P46),"")</f>
      </c>
      <c r="S46" s="22"/>
      <c r="T46" s="24"/>
    </row>
    <row r="47" spans="1:20" ht="13.5" customHeight="1">
      <c r="A47" s="10"/>
      <c r="B47" s="18"/>
      <c r="C47" s="279" t="s">
        <v>189</v>
      </c>
      <c r="D47" s="295"/>
      <c r="E47" s="277"/>
      <c r="F47" s="167"/>
      <c r="G47" s="158"/>
      <c r="H47" s="31"/>
      <c r="I47" s="31"/>
      <c r="J47" s="394"/>
      <c r="K47" s="394"/>
      <c r="L47" s="394"/>
      <c r="M47" s="394"/>
      <c r="N47" s="394"/>
      <c r="O47" s="31"/>
      <c r="P47" s="158"/>
      <c r="Q47" s="31"/>
      <c r="R47" s="225">
        <f>IF(P47&gt;0,SUM(P$14:P47),"")</f>
      </c>
      <c r="S47" s="22"/>
      <c r="T47" s="24"/>
    </row>
    <row r="48" spans="1:20" ht="13.5" customHeight="1">
      <c r="A48" s="10"/>
      <c r="B48" s="18"/>
      <c r="C48" s="279" t="s">
        <v>190</v>
      </c>
      <c r="D48" s="295"/>
      <c r="E48" s="276"/>
      <c r="F48" s="169"/>
      <c r="G48" s="158"/>
      <c r="H48" s="31"/>
      <c r="I48" s="31"/>
      <c r="J48" s="394"/>
      <c r="K48" s="394"/>
      <c r="L48" s="394"/>
      <c r="M48" s="394"/>
      <c r="N48" s="394"/>
      <c r="O48" s="31"/>
      <c r="P48" s="158"/>
      <c r="Q48" s="31"/>
      <c r="R48" s="225">
        <f>IF(P48&gt;0,SUM(P$14:P48),"")</f>
      </c>
      <c r="S48" s="22"/>
      <c r="T48" s="24"/>
    </row>
    <row r="49" spans="1:20" ht="13.5" customHeight="1">
      <c r="A49" s="10"/>
      <c r="B49" s="18"/>
      <c r="C49" s="279" t="s">
        <v>191</v>
      </c>
      <c r="D49" s="296"/>
      <c r="E49" s="277"/>
      <c r="F49" s="167"/>
      <c r="G49" s="158"/>
      <c r="H49" s="31"/>
      <c r="I49" s="31"/>
      <c r="J49" s="394"/>
      <c r="K49" s="394"/>
      <c r="L49" s="394"/>
      <c r="M49" s="394"/>
      <c r="N49" s="394"/>
      <c r="O49" s="31"/>
      <c r="P49" s="158"/>
      <c r="Q49" s="31"/>
      <c r="R49" s="225">
        <f>IF(P49&gt;0,SUM(P$14:P49),"")</f>
      </c>
      <c r="S49" s="22"/>
      <c r="T49" s="24"/>
    </row>
    <row r="50" spans="1:20" ht="13.5" customHeight="1">
      <c r="A50" s="10"/>
      <c r="B50" s="18"/>
      <c r="C50" s="279" t="s">
        <v>192</v>
      </c>
      <c r="D50" s="296"/>
      <c r="E50" s="276"/>
      <c r="F50" s="169"/>
      <c r="G50" s="158"/>
      <c r="H50" s="31"/>
      <c r="I50" s="31"/>
      <c r="J50" s="394"/>
      <c r="K50" s="394"/>
      <c r="L50" s="394"/>
      <c r="M50" s="394"/>
      <c r="N50" s="394"/>
      <c r="O50" s="31"/>
      <c r="P50" s="158"/>
      <c r="Q50" s="31"/>
      <c r="R50" s="225">
        <f>IF(P50&gt;0,SUM(P$14:P50),"")</f>
      </c>
      <c r="S50" s="22"/>
      <c r="T50" s="24"/>
    </row>
    <row r="51" spans="2:20" ht="13.5" customHeight="1" thickBot="1">
      <c r="B51" s="25"/>
      <c r="C51" s="280"/>
      <c r="D51" s="281"/>
      <c r="E51" s="278"/>
      <c r="F51" s="170"/>
      <c r="G51" s="29"/>
      <c r="H51" s="29"/>
      <c r="I51" s="29"/>
      <c r="J51" s="29"/>
      <c r="K51" s="29"/>
      <c r="L51" s="29"/>
      <c r="M51" s="29"/>
      <c r="N51" s="163" t="s">
        <v>114</v>
      </c>
      <c r="O51" s="15"/>
      <c r="P51" s="224">
        <f>SUM(P14:P50)</f>
        <v>0</v>
      </c>
      <c r="Q51" s="29"/>
      <c r="R51" s="164"/>
      <c r="S51" s="26"/>
      <c r="T51" s="24"/>
    </row>
    <row r="52" spans="1:20" ht="13.5" customHeight="1" thickTop="1">
      <c r="A52" s="9"/>
      <c r="B52" s="1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>
      <c r="A53" s="9"/>
      <c r="B53" s="9"/>
      <c r="T53" s="24"/>
    </row>
    <row r="62" ht="12.75">
      <c r="S62" s="9"/>
    </row>
    <row r="63" ht="12.75">
      <c r="S63" s="9"/>
    </row>
    <row r="64" ht="12.75">
      <c r="S64" s="9"/>
    </row>
    <row r="65" spans="19:21" ht="12.75">
      <c r="S65" s="9"/>
      <c r="T65" s="9"/>
      <c r="U65" s="9"/>
    </row>
    <row r="66" spans="19:21" ht="12.75">
      <c r="S66" s="9"/>
      <c r="T66" s="9"/>
      <c r="U66" s="9"/>
    </row>
    <row r="67" spans="19:21" ht="12.75">
      <c r="S67" s="9"/>
      <c r="T67" s="9"/>
      <c r="U67" s="9"/>
    </row>
    <row r="68" spans="20:21" ht="12.75">
      <c r="T68" s="9"/>
      <c r="U68" s="9"/>
    </row>
    <row r="69" spans="20:21" ht="12.75">
      <c r="T69" s="9"/>
      <c r="U69" s="9"/>
    </row>
    <row r="70" spans="20:21" ht="12.75">
      <c r="T70" s="9"/>
      <c r="U70" s="9"/>
    </row>
  </sheetData>
  <mergeCells count="42">
    <mergeCell ref="J49:N49"/>
    <mergeCell ref="J50:N50"/>
    <mergeCell ref="J45:N45"/>
    <mergeCell ref="J46:N46"/>
    <mergeCell ref="J47:N47"/>
    <mergeCell ref="J48:N48"/>
    <mergeCell ref="J41:N41"/>
    <mergeCell ref="J42:N42"/>
    <mergeCell ref="J43:N43"/>
    <mergeCell ref="J44:N44"/>
    <mergeCell ref="J37:N37"/>
    <mergeCell ref="J38:N38"/>
    <mergeCell ref="J39:N39"/>
    <mergeCell ref="J40:N40"/>
    <mergeCell ref="J33:N33"/>
    <mergeCell ref="J34:N34"/>
    <mergeCell ref="J35:N35"/>
    <mergeCell ref="J36:N36"/>
    <mergeCell ref="J29:N29"/>
    <mergeCell ref="J30:N30"/>
    <mergeCell ref="J31:N31"/>
    <mergeCell ref="J32:N32"/>
    <mergeCell ref="J25:N25"/>
    <mergeCell ref="J26:N26"/>
    <mergeCell ref="J27:N27"/>
    <mergeCell ref="J28:N28"/>
    <mergeCell ref="J21:N21"/>
    <mergeCell ref="J22:N22"/>
    <mergeCell ref="J23:N23"/>
    <mergeCell ref="J24:N24"/>
    <mergeCell ref="J17:N17"/>
    <mergeCell ref="J18:N18"/>
    <mergeCell ref="J19:N19"/>
    <mergeCell ref="J20:N20"/>
    <mergeCell ref="N7:R7"/>
    <mergeCell ref="J14:N14"/>
    <mergeCell ref="J15:N15"/>
    <mergeCell ref="J16:N16"/>
    <mergeCell ref="M3:R3"/>
    <mergeCell ref="J4:R4"/>
    <mergeCell ref="J5:R5"/>
    <mergeCell ref="G6:R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N17" sqref="N17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.7109375" style="0" customWidth="1"/>
    <col min="4" max="4" width="5.00390625" style="0" customWidth="1"/>
    <col min="5" max="5" width="7.8515625" style="0" customWidth="1"/>
    <col min="6" max="6" width="4.421875" style="0" customWidth="1"/>
    <col min="7" max="7" width="2.140625" style="0" customWidth="1"/>
    <col min="8" max="8" width="3.00390625" style="0" customWidth="1"/>
    <col min="9" max="9" width="2.28125" style="0" customWidth="1"/>
    <col min="10" max="10" width="4.140625" style="0" customWidth="1"/>
    <col min="11" max="11" width="3.140625" style="0" customWidth="1"/>
    <col min="12" max="12" width="0.9921875" style="0" customWidth="1"/>
    <col min="13" max="13" width="1.57421875" style="0" customWidth="1"/>
    <col min="14" max="14" width="13.421875" style="0" customWidth="1"/>
    <col min="15" max="15" width="6.140625" style="0" customWidth="1"/>
    <col min="16" max="16" width="3.8515625" style="0" customWidth="1"/>
    <col min="17" max="17" width="2.57421875" style="0" customWidth="1"/>
    <col min="18" max="18" width="2.00390625" style="0" customWidth="1"/>
    <col min="19" max="19" width="2.140625" style="0" customWidth="1"/>
    <col min="20" max="20" width="3.421875" style="0" customWidth="1"/>
    <col min="21" max="21" width="11.7109375" style="0" customWidth="1"/>
    <col min="22" max="22" width="3.7109375" style="0" customWidth="1"/>
    <col min="23" max="23" width="3.00390625" style="0" customWidth="1"/>
    <col min="24" max="24" width="2.140625" style="0" customWidth="1"/>
    <col min="25" max="25" width="1.8515625" style="0" customWidth="1"/>
  </cols>
  <sheetData>
    <row r="1" spans="1:25" ht="14.25" thickBot="1">
      <c r="A1" s="24"/>
      <c r="B1" s="2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4"/>
    </row>
    <row r="2" spans="1:25" ht="14.25" thickTop="1">
      <c r="A2" s="24"/>
      <c r="B2" s="16"/>
      <c r="C2" s="395" t="s">
        <v>140</v>
      </c>
      <c r="D2" s="344"/>
      <c r="E2" s="34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56"/>
      <c r="Y2" s="24"/>
    </row>
    <row r="3" spans="1:25" ht="14.25" thickBot="1">
      <c r="A3" s="19"/>
      <c r="B3" s="257"/>
      <c r="C3" s="345"/>
      <c r="D3" s="345"/>
      <c r="E3" s="345"/>
      <c r="F3" s="258"/>
      <c r="G3" s="258"/>
      <c r="H3" s="258"/>
      <c r="I3" s="258"/>
      <c r="J3" s="30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30"/>
      <c r="X3" s="259"/>
      <c r="Y3" s="24"/>
    </row>
    <row r="4" spans="1:25" ht="13.5">
      <c r="A4" s="19"/>
      <c r="B4" s="84"/>
      <c r="C4" s="260"/>
      <c r="D4" s="260"/>
      <c r="E4" s="260"/>
      <c r="F4" s="253"/>
      <c r="G4" s="253"/>
      <c r="H4" s="253"/>
      <c r="I4" s="253"/>
      <c r="J4" s="82"/>
      <c r="K4" s="253"/>
      <c r="L4" s="254"/>
      <c r="M4" s="255"/>
      <c r="N4" s="253"/>
      <c r="O4" s="253"/>
      <c r="P4" s="253"/>
      <c r="Q4" s="253"/>
      <c r="R4" s="254"/>
      <c r="S4" s="255"/>
      <c r="T4" s="253"/>
      <c r="U4" s="253"/>
      <c r="V4" s="253"/>
      <c r="W4" s="82"/>
      <c r="X4" s="261"/>
      <c r="Y4" s="24"/>
    </row>
    <row r="5" spans="1:25" ht="16.5">
      <c r="A5" s="22"/>
      <c r="B5" s="18"/>
      <c r="C5" s="21" t="s">
        <v>1</v>
      </c>
      <c r="D5" s="21"/>
      <c r="E5" s="21"/>
      <c r="F5" s="21"/>
      <c r="G5" s="21"/>
      <c r="H5" s="21"/>
      <c r="I5" s="21"/>
      <c r="J5" s="137"/>
      <c r="K5" s="86"/>
      <c r="L5" s="20"/>
      <c r="M5" s="36"/>
      <c r="N5" s="21" t="s">
        <v>38</v>
      </c>
      <c r="O5" s="21"/>
      <c r="P5" s="21"/>
      <c r="Q5" s="21"/>
      <c r="R5" s="20"/>
      <c r="S5" s="21"/>
      <c r="T5" s="21" t="s">
        <v>50</v>
      </c>
      <c r="U5" s="21"/>
      <c r="V5" s="21"/>
      <c r="W5" s="21"/>
      <c r="X5" s="22"/>
      <c r="Y5" s="24"/>
    </row>
    <row r="6" spans="1:25" ht="13.5">
      <c r="A6" s="22"/>
      <c r="B6" s="18"/>
      <c r="C6" s="69" t="s">
        <v>3</v>
      </c>
      <c r="D6" s="11"/>
      <c r="E6" s="396"/>
      <c r="F6" s="327"/>
      <c r="G6" s="327"/>
      <c r="H6" s="327"/>
      <c r="I6" s="11"/>
      <c r="J6" s="11" t="s">
        <v>11</v>
      </c>
      <c r="K6" s="232">
        <v>15</v>
      </c>
      <c r="L6" s="233"/>
      <c r="M6" s="11"/>
      <c r="N6" s="47" t="s">
        <v>152</v>
      </c>
      <c r="O6" s="47"/>
      <c r="P6" s="234">
        <v>12</v>
      </c>
      <c r="Q6" s="47"/>
      <c r="R6" s="11"/>
      <c r="S6" s="235"/>
      <c r="T6" s="11" t="s">
        <v>73</v>
      </c>
      <c r="U6" s="236"/>
      <c r="V6" s="237">
        <v>7</v>
      </c>
      <c r="W6" s="285" t="s">
        <v>193</v>
      </c>
      <c r="X6" s="22"/>
      <c r="Y6" s="24"/>
    </row>
    <row r="7" spans="1:25" ht="13.5">
      <c r="A7" s="24"/>
      <c r="B7" s="18"/>
      <c r="C7" s="69" t="s">
        <v>2</v>
      </c>
      <c r="D7" s="11"/>
      <c r="E7" s="397"/>
      <c r="F7" s="317"/>
      <c r="G7" s="317"/>
      <c r="H7" s="317"/>
      <c r="I7" s="19"/>
      <c r="J7" s="239"/>
      <c r="K7" s="227"/>
      <c r="L7" s="233"/>
      <c r="M7" s="11"/>
      <c r="N7" s="69" t="s">
        <v>153</v>
      </c>
      <c r="O7" s="69"/>
      <c r="P7" s="240">
        <v>12</v>
      </c>
      <c r="Q7" s="47"/>
      <c r="R7" s="11"/>
      <c r="S7" s="235"/>
      <c r="T7" s="11" t="s">
        <v>75</v>
      </c>
      <c r="U7" s="27"/>
      <c r="V7" s="237">
        <v>2</v>
      </c>
      <c r="W7" s="285" t="s">
        <v>193</v>
      </c>
      <c r="X7" s="22"/>
      <c r="Y7" s="24"/>
    </row>
    <row r="8" spans="1:25" ht="13.5">
      <c r="A8" s="24"/>
      <c r="B8" s="18"/>
      <c r="C8" s="11"/>
      <c r="D8" s="11"/>
      <c r="E8" s="241"/>
      <c r="F8" s="19"/>
      <c r="G8" s="19"/>
      <c r="H8" s="19"/>
      <c r="I8" s="11"/>
      <c r="J8" s="241"/>
      <c r="K8" s="227"/>
      <c r="L8" s="233"/>
      <c r="M8" s="11"/>
      <c r="N8" s="69" t="s">
        <v>154</v>
      </c>
      <c r="O8" s="69"/>
      <c r="P8" s="240">
        <v>12</v>
      </c>
      <c r="Q8" s="47"/>
      <c r="R8" s="11"/>
      <c r="S8" s="235"/>
      <c r="T8" s="11" t="s">
        <v>71</v>
      </c>
      <c r="U8" s="27"/>
      <c r="V8" s="237">
        <v>3</v>
      </c>
      <c r="W8" s="285" t="s">
        <v>193</v>
      </c>
      <c r="X8" s="22"/>
      <c r="Y8" s="24"/>
    </row>
    <row r="9" spans="1:25" ht="13.5">
      <c r="A9" s="24"/>
      <c r="B9" s="18"/>
      <c r="C9" s="11" t="s">
        <v>143</v>
      </c>
      <c r="D9" s="11"/>
      <c r="E9" s="11"/>
      <c r="F9" s="11"/>
      <c r="G9" s="11"/>
      <c r="H9" s="11"/>
      <c r="I9" s="11"/>
      <c r="J9" s="11"/>
      <c r="K9" s="69"/>
      <c r="L9" s="242"/>
      <c r="M9" s="11"/>
      <c r="N9" s="69" t="s">
        <v>155</v>
      </c>
      <c r="O9" s="69"/>
      <c r="P9" s="240">
        <v>15</v>
      </c>
      <c r="Q9" s="47"/>
      <c r="R9" s="11"/>
      <c r="S9" s="235"/>
      <c r="T9" s="11" t="s">
        <v>72</v>
      </c>
      <c r="U9" s="27"/>
      <c r="V9" s="237">
        <v>4</v>
      </c>
      <c r="W9" s="285" t="s">
        <v>193</v>
      </c>
      <c r="X9" s="22"/>
      <c r="Y9" s="24"/>
    </row>
    <row r="10" spans="1:25" ht="13.5">
      <c r="A10" s="24"/>
      <c r="B10" s="18"/>
      <c r="C10" s="285" t="s">
        <v>193</v>
      </c>
      <c r="D10" s="11" t="s">
        <v>142</v>
      </c>
      <c r="E10" s="11"/>
      <c r="F10" s="243">
        <v>10</v>
      </c>
      <c r="G10" s="19"/>
      <c r="H10" s="238"/>
      <c r="I10" s="19"/>
      <c r="K10" s="227"/>
      <c r="L10" s="233"/>
      <c r="M10" s="11"/>
      <c r="N10" s="69" t="s">
        <v>156</v>
      </c>
      <c r="O10" s="69"/>
      <c r="P10" s="240">
        <v>12</v>
      </c>
      <c r="Q10" s="47"/>
      <c r="R10" s="11"/>
      <c r="S10" s="235"/>
      <c r="T10" s="11" t="s">
        <v>51</v>
      </c>
      <c r="U10" s="27"/>
      <c r="V10" s="237">
        <v>5</v>
      </c>
      <c r="W10" s="285" t="s">
        <v>193</v>
      </c>
      <c r="X10" s="22"/>
      <c r="Y10" s="24"/>
    </row>
    <row r="11" spans="1:25" ht="13.5">
      <c r="A11" s="24"/>
      <c r="B11" s="18"/>
      <c r="C11" s="285" t="s">
        <v>193</v>
      </c>
      <c r="D11" s="11" t="s">
        <v>36</v>
      </c>
      <c r="E11" s="11"/>
      <c r="F11" s="240">
        <v>10</v>
      </c>
      <c r="G11" s="19"/>
      <c r="H11" s="238"/>
      <c r="I11" s="19"/>
      <c r="K11" s="227"/>
      <c r="L11" s="233"/>
      <c r="M11" s="11"/>
      <c r="N11" s="69" t="s">
        <v>178</v>
      </c>
      <c r="O11" s="69"/>
      <c r="P11" s="289">
        <f>(P8+P6)/6</f>
        <v>4</v>
      </c>
      <c r="Q11" s="244" t="s">
        <v>166</v>
      </c>
      <c r="R11" s="11"/>
      <c r="S11" s="235"/>
      <c r="T11" s="11" t="s">
        <v>56</v>
      </c>
      <c r="U11" s="27"/>
      <c r="V11" s="237">
        <v>10</v>
      </c>
      <c r="W11" s="285" t="s">
        <v>193</v>
      </c>
      <c r="X11" s="22"/>
      <c r="Y11" s="24"/>
    </row>
    <row r="12" spans="1:25" ht="13.5">
      <c r="A12" s="24"/>
      <c r="B12" s="18"/>
      <c r="C12" s="285" t="s">
        <v>193</v>
      </c>
      <c r="D12" s="11" t="s">
        <v>122</v>
      </c>
      <c r="E12" s="19"/>
      <c r="F12" s="240">
        <v>10</v>
      </c>
      <c r="G12" s="11"/>
      <c r="H12" s="238"/>
      <c r="I12" s="19"/>
      <c r="K12" s="227"/>
      <c r="L12" s="233"/>
      <c r="M12" s="11"/>
      <c r="N12" s="69" t="s">
        <v>179</v>
      </c>
      <c r="O12" s="69"/>
      <c r="P12" s="289">
        <f>(P8+P9)/10</f>
        <v>2.7</v>
      </c>
      <c r="Q12" s="199"/>
      <c r="R12" s="11"/>
      <c r="S12" s="235"/>
      <c r="T12" s="378"/>
      <c r="U12" s="378"/>
      <c r="V12" s="160"/>
      <c r="W12" s="285" t="s">
        <v>193</v>
      </c>
      <c r="X12" s="22"/>
      <c r="Y12" s="24"/>
    </row>
    <row r="13" spans="1:25" ht="13.5">
      <c r="A13" s="24"/>
      <c r="B13" s="18"/>
      <c r="C13" s="69"/>
      <c r="D13" s="11"/>
      <c r="E13" s="19"/>
      <c r="F13" s="239"/>
      <c r="G13" s="19"/>
      <c r="H13" s="19"/>
      <c r="I13" s="19"/>
      <c r="J13" s="19"/>
      <c r="K13" s="227"/>
      <c r="L13" s="233"/>
      <c r="M13" s="11"/>
      <c r="N13" s="69" t="s">
        <v>180</v>
      </c>
      <c r="O13" s="69"/>
      <c r="P13" s="289">
        <f>IF(F21="Y",P6+P9+6,P6+P9)</f>
        <v>27</v>
      </c>
      <c r="Q13" s="199"/>
      <c r="R13" s="11"/>
      <c r="S13" s="235"/>
      <c r="T13" s="390"/>
      <c r="U13" s="390"/>
      <c r="V13" s="117"/>
      <c r="W13" s="285" t="s">
        <v>193</v>
      </c>
      <c r="X13" s="22"/>
      <c r="Y13" s="24"/>
    </row>
    <row r="14" spans="1:25" ht="13.5">
      <c r="A14" s="24"/>
      <c r="B14" s="18"/>
      <c r="C14" s="11" t="s">
        <v>43</v>
      </c>
      <c r="D14" s="11"/>
      <c r="E14" s="11"/>
      <c r="F14" s="11"/>
      <c r="G14" s="11"/>
      <c r="H14" s="11"/>
      <c r="I14" s="11"/>
      <c r="J14" s="11"/>
      <c r="K14" s="69"/>
      <c r="L14" s="233"/>
      <c r="M14" s="11"/>
      <c r="N14" s="24" t="s">
        <v>181</v>
      </c>
      <c r="O14" s="69"/>
      <c r="P14" s="290">
        <f>P6</f>
        <v>12</v>
      </c>
      <c r="Q14" s="199"/>
      <c r="R14" s="11"/>
      <c r="S14" s="235"/>
      <c r="T14" s="390"/>
      <c r="U14" s="390"/>
      <c r="V14" s="117"/>
      <c r="W14" s="285" t="s">
        <v>193</v>
      </c>
      <c r="X14" s="22"/>
      <c r="Y14" s="24"/>
    </row>
    <row r="15" spans="1:25" ht="13.5">
      <c r="A15" s="24"/>
      <c r="B15" s="18"/>
      <c r="C15" s="11" t="s">
        <v>144</v>
      </c>
      <c r="D15" s="11"/>
      <c r="E15" s="19"/>
      <c r="F15" s="291"/>
      <c r="G15" s="19"/>
      <c r="H15" s="11" t="s">
        <v>73</v>
      </c>
      <c r="I15" s="19"/>
      <c r="J15" s="19"/>
      <c r="K15" s="227"/>
      <c r="L15" s="233"/>
      <c r="M15" s="11"/>
      <c r="N15" s="24" t="s">
        <v>182</v>
      </c>
      <c r="O15" s="69"/>
      <c r="P15" s="290">
        <f>P9</f>
        <v>15</v>
      </c>
      <c r="Q15" s="199"/>
      <c r="R15" s="11"/>
      <c r="S15" s="235"/>
      <c r="T15" s="390"/>
      <c r="U15" s="390"/>
      <c r="V15" s="117"/>
      <c r="W15" s="285" t="s">
        <v>193</v>
      </c>
      <c r="X15" s="22"/>
      <c r="Y15" s="24"/>
    </row>
    <row r="16" spans="1:25" ht="13.5">
      <c r="A16" s="24"/>
      <c r="B16" s="18"/>
      <c r="C16" s="328"/>
      <c r="D16" s="327"/>
      <c r="E16" s="327"/>
      <c r="F16" s="327"/>
      <c r="G16" s="327"/>
      <c r="H16" s="327"/>
      <c r="I16" s="327"/>
      <c r="J16" s="327"/>
      <c r="K16" s="227"/>
      <c r="L16" s="233"/>
      <c r="M16" s="11"/>
      <c r="N16" s="69" t="s">
        <v>183</v>
      </c>
      <c r="O16" s="69"/>
      <c r="P16" s="289">
        <f>(P8+P7)/10</f>
        <v>2.4</v>
      </c>
      <c r="Q16" s="245"/>
      <c r="R16" s="11"/>
      <c r="S16" s="235"/>
      <c r="T16" s="390"/>
      <c r="U16" s="390"/>
      <c r="V16" s="117"/>
      <c r="W16" s="285" t="s">
        <v>193</v>
      </c>
      <c r="X16" s="22"/>
      <c r="Y16" s="24"/>
    </row>
    <row r="17" spans="1:25" ht="13.5">
      <c r="A17" s="24"/>
      <c r="B17" s="18"/>
      <c r="C17" s="398"/>
      <c r="D17" s="317"/>
      <c r="E17" s="317"/>
      <c r="F17" s="317"/>
      <c r="G17" s="317"/>
      <c r="H17" s="317"/>
      <c r="I17" s="317"/>
      <c r="J17" s="317"/>
      <c r="K17" s="227"/>
      <c r="L17" s="233"/>
      <c r="M17" s="11"/>
      <c r="N17" s="69" t="s">
        <v>184</v>
      </c>
      <c r="O17" s="69"/>
      <c r="P17" s="289">
        <f>P13/4</f>
        <v>6.75</v>
      </c>
      <c r="Q17" s="245"/>
      <c r="R17" s="11"/>
      <c r="S17" s="235"/>
      <c r="T17" s="390"/>
      <c r="U17" s="390"/>
      <c r="V17" s="117"/>
      <c r="W17" s="285" t="s">
        <v>193</v>
      </c>
      <c r="X17" s="22"/>
      <c r="Y17" s="24"/>
    </row>
    <row r="18" spans="1:25" ht="13.5">
      <c r="A18" s="24"/>
      <c r="B18" s="18"/>
      <c r="C18" s="398"/>
      <c r="D18" s="317"/>
      <c r="E18" s="317"/>
      <c r="F18" s="317"/>
      <c r="G18" s="317"/>
      <c r="H18" s="317"/>
      <c r="I18" s="317"/>
      <c r="J18" s="317"/>
      <c r="K18" s="227"/>
      <c r="L18" s="233"/>
      <c r="M18" s="11"/>
      <c r="Q18" s="262"/>
      <c r="R18" s="11"/>
      <c r="S18" s="235"/>
      <c r="T18" s="19"/>
      <c r="U18" s="19"/>
      <c r="V18" s="19"/>
      <c r="W18" s="238"/>
      <c r="X18" s="22"/>
      <c r="Y18" s="24"/>
    </row>
    <row r="19" spans="1:25" ht="14.25" thickBot="1">
      <c r="A19" s="24"/>
      <c r="B19" s="257"/>
      <c r="C19" s="258"/>
      <c r="D19" s="258"/>
      <c r="E19" s="30"/>
      <c r="F19" s="258"/>
      <c r="G19" s="30"/>
      <c r="H19" s="30"/>
      <c r="I19" s="30"/>
      <c r="J19" s="30"/>
      <c r="K19" s="230"/>
      <c r="L19" s="269"/>
      <c r="M19" s="258"/>
      <c r="N19" s="266"/>
      <c r="O19" s="266"/>
      <c r="P19" s="267"/>
      <c r="Q19" s="268"/>
      <c r="R19" s="258"/>
      <c r="S19" s="264"/>
      <c r="T19" s="30"/>
      <c r="U19" s="30"/>
      <c r="V19" s="30"/>
      <c r="W19" s="265"/>
      <c r="X19" s="23"/>
      <c r="Y19" s="24"/>
    </row>
    <row r="20" spans="1:25" ht="13.5">
      <c r="A20" s="24"/>
      <c r="B20" s="84"/>
      <c r="C20" s="260"/>
      <c r="D20" s="260"/>
      <c r="E20" s="260"/>
      <c r="F20" s="253"/>
      <c r="G20" s="253"/>
      <c r="H20" s="253"/>
      <c r="I20" s="253"/>
      <c r="J20" s="82"/>
      <c r="K20" s="253"/>
      <c r="L20" s="254"/>
      <c r="M20" s="255"/>
      <c r="N20" s="253"/>
      <c r="O20" s="253"/>
      <c r="P20" s="253"/>
      <c r="Q20" s="253"/>
      <c r="R20" s="254"/>
      <c r="S20" s="255"/>
      <c r="T20" s="253"/>
      <c r="U20" s="253"/>
      <c r="V20" s="253"/>
      <c r="W20" s="82"/>
      <c r="X20" s="261"/>
      <c r="Y20" s="24"/>
    </row>
    <row r="21" spans="1:25" ht="16.5">
      <c r="A21" s="24"/>
      <c r="B21" s="18"/>
      <c r="C21" s="21" t="s">
        <v>1</v>
      </c>
      <c r="D21" s="21"/>
      <c r="E21" s="21"/>
      <c r="F21" s="21"/>
      <c r="G21" s="21"/>
      <c r="H21" s="21"/>
      <c r="I21" s="21"/>
      <c r="J21" s="137"/>
      <c r="K21" s="86"/>
      <c r="L21" s="20"/>
      <c r="M21" s="36"/>
      <c r="N21" s="21" t="s">
        <v>38</v>
      </c>
      <c r="O21" s="21"/>
      <c r="P21" s="21"/>
      <c r="Q21" s="21"/>
      <c r="R21" s="20"/>
      <c r="S21" s="21"/>
      <c r="T21" s="21" t="s">
        <v>50</v>
      </c>
      <c r="U21" s="21"/>
      <c r="V21" s="21"/>
      <c r="W21" s="21"/>
      <c r="X21" s="22"/>
      <c r="Y21" s="24"/>
    </row>
    <row r="22" spans="1:25" ht="13.5">
      <c r="A22" s="24"/>
      <c r="B22" s="18"/>
      <c r="C22" s="69" t="s">
        <v>3</v>
      </c>
      <c r="D22" s="11"/>
      <c r="E22" s="396"/>
      <c r="F22" s="327"/>
      <c r="G22" s="327"/>
      <c r="H22" s="327"/>
      <c r="I22" s="11"/>
      <c r="J22" s="11" t="s">
        <v>11</v>
      </c>
      <c r="K22" s="232">
        <v>15</v>
      </c>
      <c r="L22" s="233"/>
      <c r="M22" s="11"/>
      <c r="N22" s="47" t="s">
        <v>152</v>
      </c>
      <c r="O22" s="47"/>
      <c r="P22" s="234">
        <v>12</v>
      </c>
      <c r="Q22" s="47"/>
      <c r="R22" s="11"/>
      <c r="S22" s="235"/>
      <c r="T22" s="11" t="s">
        <v>73</v>
      </c>
      <c r="U22" s="236"/>
      <c r="V22" s="237">
        <v>7</v>
      </c>
      <c r="W22" s="285" t="s">
        <v>193</v>
      </c>
      <c r="X22" s="22"/>
      <c r="Y22" s="24"/>
    </row>
    <row r="23" spans="1:25" ht="13.5">
      <c r="A23" s="24"/>
      <c r="B23" s="18"/>
      <c r="C23" s="69" t="s">
        <v>2</v>
      </c>
      <c r="D23" s="11"/>
      <c r="E23" s="397"/>
      <c r="F23" s="317"/>
      <c r="G23" s="317"/>
      <c r="H23" s="317"/>
      <c r="I23" s="19"/>
      <c r="J23" s="239"/>
      <c r="K23" s="227"/>
      <c r="L23" s="233"/>
      <c r="M23" s="11"/>
      <c r="N23" s="69" t="s">
        <v>153</v>
      </c>
      <c r="O23" s="69"/>
      <c r="P23" s="240">
        <v>12</v>
      </c>
      <c r="Q23" s="47"/>
      <c r="R23" s="11"/>
      <c r="S23" s="235"/>
      <c r="T23" s="11" t="s">
        <v>75</v>
      </c>
      <c r="U23" s="27"/>
      <c r="V23" s="237">
        <v>2</v>
      </c>
      <c r="W23" s="285" t="s">
        <v>193</v>
      </c>
      <c r="X23" s="22"/>
      <c r="Y23" s="24"/>
    </row>
    <row r="24" spans="1:25" ht="13.5">
      <c r="A24" s="24"/>
      <c r="B24" s="18"/>
      <c r="C24" s="11"/>
      <c r="D24" s="11"/>
      <c r="E24" s="241"/>
      <c r="F24" s="19"/>
      <c r="G24" s="19"/>
      <c r="H24" s="19"/>
      <c r="I24" s="11"/>
      <c r="J24" s="241"/>
      <c r="K24" s="227"/>
      <c r="L24" s="233"/>
      <c r="M24" s="11"/>
      <c r="N24" s="69" t="s">
        <v>154</v>
      </c>
      <c r="O24" s="69"/>
      <c r="P24" s="240">
        <v>12</v>
      </c>
      <c r="Q24" s="47"/>
      <c r="R24" s="11"/>
      <c r="S24" s="235"/>
      <c r="T24" s="11" t="s">
        <v>71</v>
      </c>
      <c r="U24" s="27"/>
      <c r="V24" s="237">
        <v>3</v>
      </c>
      <c r="W24" s="285" t="s">
        <v>193</v>
      </c>
      <c r="X24" s="22"/>
      <c r="Y24" s="37"/>
    </row>
    <row r="25" spans="1:25" ht="13.5">
      <c r="A25" s="24"/>
      <c r="B25" s="18"/>
      <c r="C25" s="11" t="s">
        <v>143</v>
      </c>
      <c r="D25" s="11"/>
      <c r="E25" s="11"/>
      <c r="F25" s="11"/>
      <c r="G25" s="11"/>
      <c r="H25" s="11"/>
      <c r="I25" s="11"/>
      <c r="J25" s="11"/>
      <c r="K25" s="69"/>
      <c r="L25" s="242"/>
      <c r="M25" s="11"/>
      <c r="N25" s="69" t="s">
        <v>155</v>
      </c>
      <c r="O25" s="69"/>
      <c r="P25" s="240">
        <v>15</v>
      </c>
      <c r="Q25" s="47"/>
      <c r="R25" s="11"/>
      <c r="S25" s="235"/>
      <c r="T25" s="11" t="s">
        <v>72</v>
      </c>
      <c r="U25" s="27"/>
      <c r="V25" s="237">
        <v>4</v>
      </c>
      <c r="W25" s="285" t="s">
        <v>193</v>
      </c>
      <c r="X25" s="22"/>
      <c r="Y25" s="37"/>
    </row>
    <row r="26" spans="1:25" ht="13.5">
      <c r="A26" s="24"/>
      <c r="B26" s="18"/>
      <c r="C26" s="285" t="s">
        <v>193</v>
      </c>
      <c r="D26" s="11" t="s">
        <v>142</v>
      </c>
      <c r="E26" s="11"/>
      <c r="F26" s="243">
        <v>10</v>
      </c>
      <c r="G26" s="19"/>
      <c r="H26" s="238"/>
      <c r="I26" s="19"/>
      <c r="K26" s="227"/>
      <c r="L26" s="233"/>
      <c r="M26" s="11"/>
      <c r="N26" s="69" t="s">
        <v>156</v>
      </c>
      <c r="O26" s="69"/>
      <c r="P26" s="240">
        <v>12</v>
      </c>
      <c r="Q26" s="47"/>
      <c r="R26" s="11"/>
      <c r="S26" s="235"/>
      <c r="T26" s="11" t="s">
        <v>51</v>
      </c>
      <c r="U26" s="27"/>
      <c r="V26" s="237">
        <v>5</v>
      </c>
      <c r="W26" s="285" t="s">
        <v>193</v>
      </c>
      <c r="X26" s="22"/>
      <c r="Y26" s="37"/>
    </row>
    <row r="27" spans="1:25" ht="13.5">
      <c r="A27" s="24"/>
      <c r="B27" s="18"/>
      <c r="C27" s="285" t="s">
        <v>193</v>
      </c>
      <c r="D27" s="11" t="s">
        <v>36</v>
      </c>
      <c r="E27" s="11"/>
      <c r="F27" s="240">
        <v>10</v>
      </c>
      <c r="G27" s="19"/>
      <c r="H27" s="238"/>
      <c r="I27" s="19"/>
      <c r="K27" s="227"/>
      <c r="L27" s="233"/>
      <c r="M27" s="11"/>
      <c r="N27" s="69" t="s">
        <v>178</v>
      </c>
      <c r="O27" s="69"/>
      <c r="P27" s="289">
        <f>(P24+P22)/6</f>
        <v>4</v>
      </c>
      <c r="Q27" s="244" t="s">
        <v>166</v>
      </c>
      <c r="R27" s="11"/>
      <c r="S27" s="235"/>
      <c r="T27" s="11" t="s">
        <v>56</v>
      </c>
      <c r="U27" s="27"/>
      <c r="V27" s="237">
        <v>10</v>
      </c>
      <c r="W27" s="285" t="s">
        <v>193</v>
      </c>
      <c r="X27" s="22"/>
      <c r="Y27" s="37"/>
    </row>
    <row r="28" spans="1:25" ht="13.5">
      <c r="A28" s="24"/>
      <c r="B28" s="18"/>
      <c r="C28" s="285" t="s">
        <v>193</v>
      </c>
      <c r="D28" s="11" t="s">
        <v>122</v>
      </c>
      <c r="E28" s="19"/>
      <c r="F28" s="240">
        <v>10</v>
      </c>
      <c r="G28" s="11"/>
      <c r="H28" s="238"/>
      <c r="I28" s="19"/>
      <c r="K28" s="227"/>
      <c r="L28" s="233"/>
      <c r="M28" s="11"/>
      <c r="N28" s="69" t="s">
        <v>179</v>
      </c>
      <c r="O28" s="69"/>
      <c r="P28" s="289">
        <f>(P24+P25)/10</f>
        <v>2.7</v>
      </c>
      <c r="Q28" s="199"/>
      <c r="R28" s="11"/>
      <c r="S28" s="235"/>
      <c r="T28" s="378"/>
      <c r="U28" s="378"/>
      <c r="V28" s="160"/>
      <c r="W28" s="285" t="s">
        <v>193</v>
      </c>
      <c r="X28" s="22"/>
      <c r="Y28" s="37"/>
    </row>
    <row r="29" spans="1:25" ht="13.5">
      <c r="A29" s="24"/>
      <c r="B29" s="18"/>
      <c r="C29" s="69"/>
      <c r="D29" s="11"/>
      <c r="E29" s="19"/>
      <c r="F29" s="239"/>
      <c r="G29" s="19"/>
      <c r="H29" s="19"/>
      <c r="I29" s="19"/>
      <c r="J29" s="19"/>
      <c r="K29" s="227"/>
      <c r="L29" s="233"/>
      <c r="M29" s="11"/>
      <c r="N29" s="69" t="s">
        <v>180</v>
      </c>
      <c r="O29" s="69"/>
      <c r="P29" s="289">
        <f>IF(F37="Y",P22+P25+6,P22+P25)</f>
        <v>27</v>
      </c>
      <c r="Q29" s="199"/>
      <c r="R29" s="11"/>
      <c r="S29" s="235"/>
      <c r="T29" s="390"/>
      <c r="U29" s="390"/>
      <c r="V29" s="117"/>
      <c r="W29" s="285" t="s">
        <v>193</v>
      </c>
      <c r="X29" s="22"/>
      <c r="Y29" s="37"/>
    </row>
    <row r="30" spans="1:25" ht="13.5">
      <c r="A30" s="24"/>
      <c r="B30" s="18"/>
      <c r="C30" s="11" t="s">
        <v>43</v>
      </c>
      <c r="D30" s="11"/>
      <c r="E30" s="11"/>
      <c r="F30" s="11"/>
      <c r="G30" s="11"/>
      <c r="H30" s="11"/>
      <c r="I30" s="11"/>
      <c r="J30" s="11"/>
      <c r="K30" s="69"/>
      <c r="L30" s="233"/>
      <c r="M30" s="11"/>
      <c r="N30" s="24" t="s">
        <v>181</v>
      </c>
      <c r="O30" s="69"/>
      <c r="P30" s="290">
        <f>P22</f>
        <v>12</v>
      </c>
      <c r="Q30" s="199"/>
      <c r="R30" s="11"/>
      <c r="S30" s="235"/>
      <c r="T30" s="390"/>
      <c r="U30" s="390"/>
      <c r="V30" s="117"/>
      <c r="W30" s="285" t="s">
        <v>193</v>
      </c>
      <c r="X30" s="22"/>
      <c r="Y30" s="37"/>
    </row>
    <row r="31" spans="1:25" ht="13.5">
      <c r="A31" s="24"/>
      <c r="B31" s="18"/>
      <c r="C31" s="11" t="s">
        <v>144</v>
      </c>
      <c r="D31" s="11"/>
      <c r="E31" s="19"/>
      <c r="F31" s="291"/>
      <c r="G31" s="19"/>
      <c r="H31" s="11" t="s">
        <v>73</v>
      </c>
      <c r="I31" s="19"/>
      <c r="J31" s="19"/>
      <c r="K31" s="227"/>
      <c r="L31" s="233"/>
      <c r="M31" s="11"/>
      <c r="N31" s="24" t="s">
        <v>182</v>
      </c>
      <c r="O31" s="69"/>
      <c r="P31" s="290">
        <f>P25</f>
        <v>15</v>
      </c>
      <c r="Q31" s="199"/>
      <c r="R31" s="11"/>
      <c r="S31" s="235"/>
      <c r="T31" s="390"/>
      <c r="U31" s="390"/>
      <c r="V31" s="117"/>
      <c r="W31" s="285" t="s">
        <v>193</v>
      </c>
      <c r="X31" s="22"/>
      <c r="Y31" s="37"/>
    </row>
    <row r="32" spans="1:25" ht="13.5">
      <c r="A32" s="24"/>
      <c r="B32" s="18"/>
      <c r="C32" s="328"/>
      <c r="D32" s="327"/>
      <c r="E32" s="327"/>
      <c r="F32" s="327"/>
      <c r="G32" s="327"/>
      <c r="H32" s="327"/>
      <c r="I32" s="327"/>
      <c r="J32" s="327"/>
      <c r="K32" s="227"/>
      <c r="L32" s="233"/>
      <c r="M32" s="11"/>
      <c r="N32" s="69" t="s">
        <v>183</v>
      </c>
      <c r="O32" s="69"/>
      <c r="P32" s="289">
        <f>(P24+P23)/10</f>
        <v>2.4</v>
      </c>
      <c r="Q32" s="245"/>
      <c r="R32" s="11"/>
      <c r="S32" s="235"/>
      <c r="T32" s="390"/>
      <c r="U32" s="390"/>
      <c r="V32" s="117"/>
      <c r="W32" s="285" t="s">
        <v>193</v>
      </c>
      <c r="X32" s="22"/>
      <c r="Y32" s="37"/>
    </row>
    <row r="33" spans="1:25" ht="13.5">
      <c r="A33" s="24"/>
      <c r="B33" s="18"/>
      <c r="C33" s="398"/>
      <c r="D33" s="317"/>
      <c r="E33" s="317"/>
      <c r="F33" s="317"/>
      <c r="G33" s="317"/>
      <c r="H33" s="317"/>
      <c r="I33" s="317"/>
      <c r="J33" s="317"/>
      <c r="K33" s="227"/>
      <c r="L33" s="233"/>
      <c r="M33" s="11"/>
      <c r="N33" s="69" t="s">
        <v>184</v>
      </c>
      <c r="O33" s="69"/>
      <c r="P33" s="289">
        <f>P29/4</f>
        <v>6.75</v>
      </c>
      <c r="Q33" s="245"/>
      <c r="R33" s="11"/>
      <c r="S33" s="235"/>
      <c r="T33" s="390"/>
      <c r="U33" s="390"/>
      <c r="V33" s="117"/>
      <c r="W33" s="285" t="s">
        <v>193</v>
      </c>
      <c r="X33" s="22"/>
      <c r="Y33" s="11"/>
    </row>
    <row r="34" spans="1:25" ht="13.5">
      <c r="A34" s="24"/>
      <c r="B34" s="18"/>
      <c r="C34" s="398"/>
      <c r="D34" s="317"/>
      <c r="E34" s="317"/>
      <c r="F34" s="317"/>
      <c r="G34" s="317"/>
      <c r="H34" s="317"/>
      <c r="I34" s="317"/>
      <c r="J34" s="317"/>
      <c r="K34" s="227"/>
      <c r="L34" s="233"/>
      <c r="M34" s="11"/>
      <c r="Q34" s="262"/>
      <c r="R34" s="11"/>
      <c r="S34" s="235"/>
      <c r="T34" s="19"/>
      <c r="U34" s="19"/>
      <c r="V34" s="19"/>
      <c r="W34" s="238"/>
      <c r="X34" s="22"/>
      <c r="Y34" s="11"/>
    </row>
    <row r="35" spans="1:25" ht="14.25" thickBot="1">
      <c r="A35" s="24"/>
      <c r="B35" s="257"/>
      <c r="C35" s="258"/>
      <c r="D35" s="258"/>
      <c r="E35" s="30"/>
      <c r="F35" s="258"/>
      <c r="G35" s="30"/>
      <c r="H35" s="30"/>
      <c r="I35" s="30"/>
      <c r="J35" s="30"/>
      <c r="K35" s="230"/>
      <c r="L35" s="269"/>
      <c r="M35" s="264"/>
      <c r="N35" s="266"/>
      <c r="O35" s="266"/>
      <c r="P35" s="267"/>
      <c r="Q35" s="268"/>
      <c r="R35" s="269"/>
      <c r="S35" s="264"/>
      <c r="T35" s="30"/>
      <c r="U35" s="30"/>
      <c r="V35" s="30"/>
      <c r="W35" s="265"/>
      <c r="X35" s="23"/>
      <c r="Y35" s="11"/>
    </row>
    <row r="36" spans="1:25" ht="13.5">
      <c r="A36" s="24"/>
      <c r="B36" s="84"/>
      <c r="C36" s="260"/>
      <c r="D36" s="260"/>
      <c r="E36" s="260"/>
      <c r="F36" s="253"/>
      <c r="G36" s="253"/>
      <c r="H36" s="253"/>
      <c r="I36" s="253"/>
      <c r="J36" s="82"/>
      <c r="K36" s="253"/>
      <c r="L36" s="254"/>
      <c r="M36" s="255"/>
      <c r="N36" s="253"/>
      <c r="O36" s="253"/>
      <c r="P36" s="253"/>
      <c r="Q36" s="253"/>
      <c r="R36" s="254"/>
      <c r="S36" s="255"/>
      <c r="T36" s="253"/>
      <c r="U36" s="253"/>
      <c r="V36" s="253"/>
      <c r="W36" s="82"/>
      <c r="X36" s="261"/>
      <c r="Y36" s="38"/>
    </row>
    <row r="37" spans="1:25" ht="16.5">
      <c r="A37" s="24"/>
      <c r="B37" s="18"/>
      <c r="C37" s="21" t="s">
        <v>1</v>
      </c>
      <c r="D37" s="21"/>
      <c r="E37" s="21"/>
      <c r="F37" s="21"/>
      <c r="G37" s="21"/>
      <c r="H37" s="21"/>
      <c r="I37" s="21"/>
      <c r="J37" s="137"/>
      <c r="K37" s="86"/>
      <c r="L37" s="20"/>
      <c r="M37" s="36"/>
      <c r="N37" s="21" t="s">
        <v>38</v>
      </c>
      <c r="O37" s="21"/>
      <c r="P37" s="21"/>
      <c r="Q37" s="21"/>
      <c r="R37" s="20"/>
      <c r="S37" s="21"/>
      <c r="T37" s="21" t="s">
        <v>50</v>
      </c>
      <c r="U37" s="21"/>
      <c r="V37" s="21"/>
      <c r="W37" s="21"/>
      <c r="X37" s="22"/>
      <c r="Y37" s="11"/>
    </row>
    <row r="38" spans="1:25" ht="13.5">
      <c r="A38" s="24"/>
      <c r="B38" s="18"/>
      <c r="C38" s="69" t="s">
        <v>3</v>
      </c>
      <c r="D38" s="11"/>
      <c r="E38" s="396"/>
      <c r="F38" s="327"/>
      <c r="G38" s="327"/>
      <c r="H38" s="327"/>
      <c r="I38" s="11"/>
      <c r="J38" s="11" t="s">
        <v>11</v>
      </c>
      <c r="K38" s="232">
        <v>15</v>
      </c>
      <c r="L38" s="233"/>
      <c r="M38" s="11"/>
      <c r="N38" s="47" t="s">
        <v>152</v>
      </c>
      <c r="O38" s="47"/>
      <c r="P38" s="234">
        <v>12</v>
      </c>
      <c r="Q38" s="47"/>
      <c r="R38" s="11"/>
      <c r="S38" s="235"/>
      <c r="T38" s="11" t="s">
        <v>73</v>
      </c>
      <c r="U38" s="236"/>
      <c r="V38" s="237">
        <v>7</v>
      </c>
      <c r="W38" s="285" t="s">
        <v>193</v>
      </c>
      <c r="X38" s="22"/>
      <c r="Y38" s="11"/>
    </row>
    <row r="39" spans="1:25" ht="13.5">
      <c r="A39" s="24"/>
      <c r="B39" s="18"/>
      <c r="C39" s="69" t="s">
        <v>2</v>
      </c>
      <c r="D39" s="11"/>
      <c r="E39" s="397"/>
      <c r="F39" s="317"/>
      <c r="G39" s="317"/>
      <c r="H39" s="317"/>
      <c r="I39" s="19"/>
      <c r="J39" s="239"/>
      <c r="K39" s="227"/>
      <c r="L39" s="233"/>
      <c r="M39" s="11"/>
      <c r="N39" s="69" t="s">
        <v>153</v>
      </c>
      <c r="O39" s="69"/>
      <c r="P39" s="240">
        <v>12</v>
      </c>
      <c r="Q39" s="47"/>
      <c r="R39" s="11"/>
      <c r="S39" s="235"/>
      <c r="T39" s="11" t="s">
        <v>75</v>
      </c>
      <c r="U39" s="27"/>
      <c r="V39" s="237">
        <v>2</v>
      </c>
      <c r="W39" s="285" t="s">
        <v>193</v>
      </c>
      <c r="X39" s="22"/>
      <c r="Y39" s="38"/>
    </row>
    <row r="40" spans="1:25" ht="13.5">
      <c r="A40" s="24"/>
      <c r="B40" s="18"/>
      <c r="C40" s="11"/>
      <c r="D40" s="11"/>
      <c r="E40" s="241"/>
      <c r="F40" s="19"/>
      <c r="G40" s="19"/>
      <c r="H40" s="19"/>
      <c r="I40" s="11"/>
      <c r="J40" s="241"/>
      <c r="K40" s="227"/>
      <c r="L40" s="233"/>
      <c r="M40" s="11"/>
      <c r="N40" s="69" t="s">
        <v>154</v>
      </c>
      <c r="O40" s="69"/>
      <c r="P40" s="240">
        <v>12</v>
      </c>
      <c r="Q40" s="47"/>
      <c r="R40" s="11"/>
      <c r="S40" s="235"/>
      <c r="T40" s="11" t="s">
        <v>71</v>
      </c>
      <c r="U40" s="27"/>
      <c r="V40" s="237">
        <v>3</v>
      </c>
      <c r="W40" s="285" t="s">
        <v>193</v>
      </c>
      <c r="X40" s="22"/>
      <c r="Y40" s="38"/>
    </row>
    <row r="41" spans="1:25" ht="13.5">
      <c r="A41" s="24"/>
      <c r="B41" s="18"/>
      <c r="C41" s="11" t="s">
        <v>143</v>
      </c>
      <c r="D41" s="11"/>
      <c r="E41" s="11"/>
      <c r="F41" s="11"/>
      <c r="G41" s="11"/>
      <c r="H41" s="11"/>
      <c r="I41" s="11"/>
      <c r="J41" s="11"/>
      <c r="K41" s="69"/>
      <c r="L41" s="242"/>
      <c r="M41" s="11"/>
      <c r="N41" s="69" t="s">
        <v>155</v>
      </c>
      <c r="O41" s="69"/>
      <c r="P41" s="240">
        <v>15</v>
      </c>
      <c r="Q41" s="47"/>
      <c r="R41" s="11"/>
      <c r="S41" s="235"/>
      <c r="T41" s="11" t="s">
        <v>72</v>
      </c>
      <c r="U41" s="27"/>
      <c r="V41" s="237">
        <v>4</v>
      </c>
      <c r="W41" s="285" t="s">
        <v>193</v>
      </c>
      <c r="X41" s="22"/>
      <c r="Y41" s="38"/>
    </row>
    <row r="42" spans="1:25" ht="13.5">
      <c r="A42" s="24"/>
      <c r="B42" s="18"/>
      <c r="C42" s="285" t="s">
        <v>193</v>
      </c>
      <c r="D42" s="11" t="s">
        <v>142</v>
      </c>
      <c r="E42" s="11"/>
      <c r="F42" s="243">
        <v>10</v>
      </c>
      <c r="G42" s="19"/>
      <c r="H42" s="238"/>
      <c r="I42" s="19"/>
      <c r="K42" s="227"/>
      <c r="L42" s="233"/>
      <c r="M42" s="11"/>
      <c r="N42" s="69" t="s">
        <v>156</v>
      </c>
      <c r="O42" s="69"/>
      <c r="P42" s="240">
        <v>12</v>
      </c>
      <c r="Q42" s="47"/>
      <c r="R42" s="11"/>
      <c r="S42" s="235"/>
      <c r="T42" s="11" t="s">
        <v>51</v>
      </c>
      <c r="U42" s="27"/>
      <c r="V42" s="237">
        <v>5</v>
      </c>
      <c r="W42" s="285" t="s">
        <v>193</v>
      </c>
      <c r="X42" s="22"/>
      <c r="Y42" s="38"/>
    </row>
    <row r="43" spans="1:25" ht="13.5">
      <c r="A43" s="24"/>
      <c r="B43" s="18"/>
      <c r="C43" s="285" t="s">
        <v>193</v>
      </c>
      <c r="D43" s="11" t="s">
        <v>36</v>
      </c>
      <c r="E43" s="11"/>
      <c r="F43" s="240">
        <v>10</v>
      </c>
      <c r="G43" s="19"/>
      <c r="H43" s="238"/>
      <c r="I43" s="19"/>
      <c r="K43" s="227"/>
      <c r="L43" s="233"/>
      <c r="M43" s="11"/>
      <c r="N43" s="69" t="s">
        <v>178</v>
      </c>
      <c r="O43" s="69"/>
      <c r="P43" s="289">
        <f>(P40+P38)/6</f>
        <v>4</v>
      </c>
      <c r="Q43" s="244" t="s">
        <v>166</v>
      </c>
      <c r="R43" s="11"/>
      <c r="S43" s="235"/>
      <c r="T43" s="11" t="s">
        <v>56</v>
      </c>
      <c r="U43" s="27"/>
      <c r="V43" s="237">
        <v>10</v>
      </c>
      <c r="W43" s="285" t="s">
        <v>193</v>
      </c>
      <c r="X43" s="22"/>
      <c r="Y43" s="11"/>
    </row>
    <row r="44" spans="1:25" ht="13.5">
      <c r="A44" s="24"/>
      <c r="B44" s="18"/>
      <c r="C44" s="285" t="s">
        <v>193</v>
      </c>
      <c r="D44" s="11" t="s">
        <v>122</v>
      </c>
      <c r="E44" s="19"/>
      <c r="F44" s="240">
        <v>10</v>
      </c>
      <c r="G44" s="11"/>
      <c r="H44" s="238"/>
      <c r="I44" s="19"/>
      <c r="K44" s="227"/>
      <c r="L44" s="233"/>
      <c r="M44" s="11"/>
      <c r="N44" s="69" t="s">
        <v>179</v>
      </c>
      <c r="O44" s="69"/>
      <c r="P44" s="289">
        <f>(P40+P41)/10</f>
        <v>2.7</v>
      </c>
      <c r="Q44" s="199"/>
      <c r="R44" s="11"/>
      <c r="S44" s="235"/>
      <c r="T44" s="378"/>
      <c r="U44" s="378"/>
      <c r="V44" s="160"/>
      <c r="W44" s="285" t="s">
        <v>193</v>
      </c>
      <c r="X44" s="22"/>
      <c r="Y44" s="11"/>
    </row>
    <row r="45" spans="1:25" ht="13.5">
      <c r="A45" s="24"/>
      <c r="B45" s="18"/>
      <c r="C45" s="69"/>
      <c r="D45" s="11"/>
      <c r="E45" s="19"/>
      <c r="F45" s="239"/>
      <c r="G45" s="19"/>
      <c r="H45" s="19"/>
      <c r="I45" s="19"/>
      <c r="J45" s="19"/>
      <c r="K45" s="227"/>
      <c r="L45" s="233"/>
      <c r="M45" s="11"/>
      <c r="N45" s="69" t="s">
        <v>180</v>
      </c>
      <c r="O45" s="69"/>
      <c r="P45" s="289">
        <f>IF(F53="Y",P38+P41+6,P38+P41)</f>
        <v>27</v>
      </c>
      <c r="Q45" s="199"/>
      <c r="R45" s="11"/>
      <c r="S45" s="235"/>
      <c r="T45" s="390"/>
      <c r="U45" s="390"/>
      <c r="V45" s="117"/>
      <c r="W45" s="285" t="s">
        <v>193</v>
      </c>
      <c r="X45" s="22"/>
      <c r="Y45" s="11"/>
    </row>
    <row r="46" spans="1:25" ht="13.5">
      <c r="A46" s="24"/>
      <c r="B46" s="18"/>
      <c r="C46" s="11" t="s">
        <v>43</v>
      </c>
      <c r="D46" s="11"/>
      <c r="E46" s="11"/>
      <c r="F46" s="11"/>
      <c r="G46" s="11"/>
      <c r="H46" s="11"/>
      <c r="I46" s="11"/>
      <c r="J46" s="11"/>
      <c r="K46" s="69"/>
      <c r="L46" s="233"/>
      <c r="M46" s="11"/>
      <c r="N46" s="24" t="s">
        <v>181</v>
      </c>
      <c r="O46" s="69"/>
      <c r="P46" s="290">
        <f>P38</f>
        <v>12</v>
      </c>
      <c r="Q46" s="199"/>
      <c r="R46" s="11"/>
      <c r="S46" s="235"/>
      <c r="T46" s="390"/>
      <c r="U46" s="390"/>
      <c r="V46" s="117"/>
      <c r="W46" s="285" t="s">
        <v>193</v>
      </c>
      <c r="X46" s="22"/>
      <c r="Y46" s="11"/>
    </row>
    <row r="47" spans="1:25" ht="13.5">
      <c r="A47" s="24"/>
      <c r="B47" s="18"/>
      <c r="C47" s="11" t="s">
        <v>144</v>
      </c>
      <c r="D47" s="11"/>
      <c r="E47" s="19"/>
      <c r="F47" s="291"/>
      <c r="G47" s="19"/>
      <c r="H47" s="11" t="s">
        <v>73</v>
      </c>
      <c r="I47" s="19"/>
      <c r="J47" s="19"/>
      <c r="K47" s="227"/>
      <c r="L47" s="233"/>
      <c r="M47" s="11"/>
      <c r="N47" s="24" t="s">
        <v>182</v>
      </c>
      <c r="O47" s="69"/>
      <c r="P47" s="290">
        <f>P41</f>
        <v>15</v>
      </c>
      <c r="Q47" s="199"/>
      <c r="R47" s="11"/>
      <c r="S47" s="235"/>
      <c r="T47" s="390"/>
      <c r="U47" s="390"/>
      <c r="V47" s="117"/>
      <c r="W47" s="285" t="s">
        <v>193</v>
      </c>
      <c r="X47" s="22"/>
      <c r="Y47" s="11"/>
    </row>
    <row r="48" spans="1:25" ht="13.5">
      <c r="A48" s="24"/>
      <c r="B48" s="18"/>
      <c r="C48" s="328"/>
      <c r="D48" s="327"/>
      <c r="E48" s="327"/>
      <c r="F48" s="327"/>
      <c r="G48" s="327"/>
      <c r="H48" s="327"/>
      <c r="I48" s="327"/>
      <c r="J48" s="327"/>
      <c r="K48" s="227"/>
      <c r="L48" s="233"/>
      <c r="M48" s="11"/>
      <c r="N48" s="69" t="s">
        <v>183</v>
      </c>
      <c r="O48" s="69"/>
      <c r="P48" s="289">
        <f>(P40+P39)/10</f>
        <v>2.4</v>
      </c>
      <c r="Q48" s="245"/>
      <c r="R48" s="11"/>
      <c r="S48" s="235"/>
      <c r="T48" s="390"/>
      <c r="U48" s="390"/>
      <c r="V48" s="117"/>
      <c r="W48" s="285" t="s">
        <v>193</v>
      </c>
      <c r="X48" s="22"/>
      <c r="Y48" s="11"/>
    </row>
    <row r="49" spans="1:24" ht="13.5">
      <c r="A49" s="24"/>
      <c r="B49" s="18"/>
      <c r="C49" s="398"/>
      <c r="D49" s="317"/>
      <c r="E49" s="317"/>
      <c r="F49" s="317"/>
      <c r="G49" s="317"/>
      <c r="H49" s="317"/>
      <c r="I49" s="317"/>
      <c r="J49" s="317"/>
      <c r="K49" s="227"/>
      <c r="L49" s="233"/>
      <c r="M49" s="11"/>
      <c r="N49" s="69" t="s">
        <v>184</v>
      </c>
      <c r="O49" s="69"/>
      <c r="P49" s="289">
        <f>P45/4</f>
        <v>6.75</v>
      </c>
      <c r="Q49" s="245"/>
      <c r="R49" s="11"/>
      <c r="S49" s="235"/>
      <c r="T49" s="390"/>
      <c r="U49" s="390"/>
      <c r="V49" s="117"/>
      <c r="W49" s="285" t="s">
        <v>193</v>
      </c>
      <c r="X49" s="22"/>
    </row>
    <row r="50" spans="1:25" ht="13.5">
      <c r="A50" s="24"/>
      <c r="B50" s="18"/>
      <c r="C50" s="398"/>
      <c r="D50" s="317"/>
      <c r="E50" s="317"/>
      <c r="F50" s="317"/>
      <c r="G50" s="317"/>
      <c r="H50" s="317"/>
      <c r="I50" s="317"/>
      <c r="J50" s="317"/>
      <c r="K50" s="227"/>
      <c r="L50" s="233"/>
      <c r="M50" s="11"/>
      <c r="Q50" s="262"/>
      <c r="R50" s="11"/>
      <c r="S50" s="235"/>
      <c r="T50" s="19"/>
      <c r="U50" s="19"/>
      <c r="V50" s="19"/>
      <c r="W50" s="238"/>
      <c r="X50" s="22"/>
      <c r="Y50" s="11"/>
    </row>
    <row r="51" spans="1:25" ht="14.25" thickBot="1">
      <c r="A51" s="24"/>
      <c r="B51" s="25"/>
      <c r="C51" s="246"/>
      <c r="D51" s="246"/>
      <c r="E51" s="29"/>
      <c r="F51" s="246"/>
      <c r="G51" s="29"/>
      <c r="H51" s="29"/>
      <c r="I51" s="29"/>
      <c r="J51" s="29"/>
      <c r="K51" s="247"/>
      <c r="L51" s="246"/>
      <c r="M51" s="251"/>
      <c r="N51" s="249"/>
      <c r="O51" s="249"/>
      <c r="P51" s="263"/>
      <c r="Q51" s="250"/>
      <c r="R51" s="248"/>
      <c r="S51" s="246"/>
      <c r="T51" s="29"/>
      <c r="U51" s="29"/>
      <c r="V51" s="29"/>
      <c r="W51" s="252"/>
      <c r="X51" s="26"/>
      <c r="Y51" s="11"/>
    </row>
    <row r="52" spans="1:25" ht="14.25" thickTop="1">
      <c r="A52" s="24"/>
      <c r="Y52" s="11"/>
    </row>
    <row r="53" spans="1:25" ht="13.5">
      <c r="A53" s="24"/>
      <c r="Y53" s="11"/>
    </row>
    <row r="54" spans="1:25" ht="13.5">
      <c r="A54" s="19"/>
      <c r="Y54" s="24"/>
    </row>
    <row r="56" spans="2:24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2:24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60" spans="1:25" ht="13.5">
      <c r="A60" s="24"/>
      <c r="Y60" s="24"/>
    </row>
    <row r="61" spans="1:25" ht="13.5">
      <c r="A61" s="24"/>
      <c r="Y61" s="24"/>
    </row>
  </sheetData>
  <mergeCells count="34">
    <mergeCell ref="C49:J49"/>
    <mergeCell ref="T49:U49"/>
    <mergeCell ref="C50:J50"/>
    <mergeCell ref="C34:J34"/>
    <mergeCell ref="T46:U46"/>
    <mergeCell ref="T47:U47"/>
    <mergeCell ref="C48:J48"/>
    <mergeCell ref="T48:U48"/>
    <mergeCell ref="E38:H38"/>
    <mergeCell ref="E39:H39"/>
    <mergeCell ref="T44:U44"/>
    <mergeCell ref="T45:U45"/>
    <mergeCell ref="C32:J32"/>
    <mergeCell ref="T32:U32"/>
    <mergeCell ref="C33:J33"/>
    <mergeCell ref="T33:U33"/>
    <mergeCell ref="T28:U28"/>
    <mergeCell ref="T29:U29"/>
    <mergeCell ref="T30:U30"/>
    <mergeCell ref="T31:U31"/>
    <mergeCell ref="C17:J17"/>
    <mergeCell ref="T17:U17"/>
    <mergeCell ref="E22:H22"/>
    <mergeCell ref="E23:H23"/>
    <mergeCell ref="C18:J18"/>
    <mergeCell ref="T13:U13"/>
    <mergeCell ref="T14:U14"/>
    <mergeCell ref="T15:U15"/>
    <mergeCell ref="C16:J16"/>
    <mergeCell ref="T16:U16"/>
    <mergeCell ref="C2:E3"/>
    <mergeCell ref="E6:H6"/>
    <mergeCell ref="E7:H7"/>
    <mergeCell ref="T12:U12"/>
  </mergeCells>
  <printOptions verticalCentered="1"/>
  <pageMargins left="0.393700787401575" right="0.393700787401575" top="0.393700787401575" bottom="0.393700787401575" header="0.511811023622047" footer="0.51181102362204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Chris Perkins</cp:lastModifiedBy>
  <cp:lastPrinted>2005-03-05T18:51:16Z</cp:lastPrinted>
  <dcterms:created xsi:type="dcterms:W3CDTF">2002-07-03T07:37:41Z</dcterms:created>
  <dcterms:modified xsi:type="dcterms:W3CDTF">2006-01-02T15:45:57Z</dcterms:modified>
  <cp:category/>
  <cp:version/>
  <cp:contentType/>
  <cp:contentStatus/>
</cp:coreProperties>
</file>